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lote1\Desktop\"/>
    </mc:Choice>
  </mc:AlternateContent>
  <bookViews>
    <workbookView xWindow="0" yWindow="0" windowWidth="21600" windowHeight="9735" firstSheet="1" activeTab="1"/>
  </bookViews>
  <sheets>
    <sheet name="Masse 472,5" sheetId="3" state="hidden" r:id="rId1"/>
    <sheet name="Portrait" sheetId="5" r:id="rId2"/>
    <sheet name="Masse 525,0 (2)" sheetId="6" state="hidden" r:id="rId3"/>
    <sheet name="Paysage 2" sheetId="7" r:id="rId4"/>
    <sheet name="Retrait essence" sheetId="4" state="hidden" r:id="rId5"/>
    <sheet name="Masse 1" sheetId="1" state="hidden" r:id="rId6"/>
  </sheets>
  <definedNames>
    <definedName name="_xlnm.Print_Area" localSheetId="5">'Masse 1'!$A$1:$J$68</definedName>
    <definedName name="_xlnm.Print_Area" localSheetId="0">'Masse 472,5'!$A$1:$J$68</definedName>
    <definedName name="_xlnm.Print_Area" localSheetId="2">'Masse 525,0 (2)'!$A$1:$J$69,'Masse 525,0 (2)'!$A$74:$I$132</definedName>
    <definedName name="_xlnm.Print_Area" localSheetId="3">'Paysage 2'!$A$1:$S$49,'Paysage 2'!$A$70:$S$133</definedName>
    <definedName name="_xlnm.Print_Area" localSheetId="1">Portrait!$A$1:$J$69,Portrait!$A$70:$I$151</definedName>
    <definedName name="_xlnm.Print_Area" localSheetId="4">'Retrait essence'!$A$1:$G$49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" i="7" l="1"/>
  <c r="N68" i="7"/>
  <c r="N60" i="7"/>
  <c r="R25" i="7"/>
  <c r="R24" i="7"/>
  <c r="R23" i="7"/>
  <c r="P23" i="7"/>
  <c r="R22" i="7"/>
  <c r="R21" i="7"/>
  <c r="P20" i="7"/>
  <c r="R20" i="7" s="1"/>
  <c r="R19" i="7"/>
  <c r="G68" i="7"/>
  <c r="D68" i="7"/>
  <c r="D60" i="7"/>
  <c r="H25" i="7"/>
  <c r="H24" i="7"/>
  <c r="F23" i="7"/>
  <c r="H23" i="7" s="1"/>
  <c r="H22" i="7"/>
  <c r="H21" i="7"/>
  <c r="F20" i="7"/>
  <c r="H20" i="7" s="1"/>
  <c r="H19" i="7"/>
  <c r="G68" i="6"/>
  <c r="D68" i="6"/>
  <c r="D60" i="6"/>
  <c r="H25" i="6"/>
  <c r="H24" i="6"/>
  <c r="F23" i="6"/>
  <c r="H23" i="6" s="1"/>
  <c r="H22" i="6"/>
  <c r="H21" i="6"/>
  <c r="F20" i="6"/>
  <c r="H20" i="6" s="1"/>
  <c r="H26" i="6" s="1"/>
  <c r="H19" i="6"/>
  <c r="H1" i="6"/>
  <c r="F26" i="7" l="1"/>
  <c r="G51" i="7" s="1"/>
  <c r="R26" i="7"/>
  <c r="P26" i="7"/>
  <c r="H26" i="7"/>
  <c r="G26" i="6"/>
  <c r="F26" i="6"/>
  <c r="F20" i="5"/>
  <c r="G50" i="7" l="1"/>
  <c r="G26" i="7"/>
  <c r="F51" i="7" s="1"/>
  <c r="Q26" i="7"/>
  <c r="P52" i="7" s="1"/>
  <c r="Q51" i="7"/>
  <c r="Q50" i="7"/>
  <c r="G50" i="6"/>
  <c r="G51" i="6"/>
  <c r="F51" i="6"/>
  <c r="F52" i="6"/>
  <c r="G68" i="5"/>
  <c r="D68" i="5"/>
  <c r="D60" i="5"/>
  <c r="H25" i="5"/>
  <c r="H24" i="5"/>
  <c r="F23" i="5"/>
  <c r="H23" i="5" s="1"/>
  <c r="H22" i="5"/>
  <c r="H21" i="5"/>
  <c r="H20" i="5"/>
  <c r="H19" i="5"/>
  <c r="H1" i="5"/>
  <c r="F52" i="7" l="1"/>
  <c r="P51" i="7"/>
  <c r="F26" i="5"/>
  <c r="G50" i="5" s="1"/>
  <c r="H26" i="5"/>
  <c r="E1" i="4"/>
  <c r="G51" i="5" l="1"/>
  <c r="G26" i="5"/>
  <c r="F52" i="5" s="1"/>
  <c r="H1" i="3"/>
  <c r="H18" i="3"/>
  <c r="H19" i="3"/>
  <c r="H20" i="3"/>
  <c r="H21" i="3"/>
  <c r="F22" i="3"/>
  <c r="H22" i="3"/>
  <c r="H23" i="3"/>
  <c r="H24" i="3"/>
  <c r="F25" i="3"/>
  <c r="G49" i="3"/>
  <c r="G50" i="3"/>
  <c r="D60" i="3"/>
  <c r="D67" i="3"/>
  <c r="H67" i="3"/>
  <c r="F51" i="5" l="1"/>
  <c r="H25" i="3"/>
  <c r="G25" i="3" s="1"/>
  <c r="F50" i="3" s="1"/>
  <c r="F22" i="1"/>
  <c r="S22" i="1"/>
  <c r="T24" i="1" s="1"/>
  <c r="T25" i="1" s="1"/>
  <c r="F51" i="3" l="1"/>
  <c r="H66" i="1"/>
  <c r="H19" i="1" l="1"/>
  <c r="H24" i="1"/>
  <c r="D66" i="1" l="1"/>
  <c r="D60" i="1"/>
  <c r="I1" i="1"/>
  <c r="H23" i="1" l="1"/>
  <c r="H21" i="1"/>
  <c r="H20" i="1"/>
  <c r="H18" i="1"/>
  <c r="F25" i="1" l="1"/>
  <c r="G50" i="1" s="1"/>
  <c r="H22" i="1"/>
  <c r="H25" i="1" s="1"/>
  <c r="G49" i="1" l="1"/>
  <c r="G25" i="1"/>
</calcChain>
</file>

<file path=xl/comments1.xml><?xml version="1.0" encoding="utf-8"?>
<comments xmlns="http://schemas.openxmlformats.org/spreadsheetml/2006/main">
  <authors>
    <author>m415872</author>
    <author>Dominique</author>
  </authors>
  <commentList>
    <comment ref="F18" authorId="0" shapeId="0">
      <text>
        <r>
          <rPr>
            <sz val="8"/>
            <color indexed="81"/>
            <rFont val="Tahoma"/>
            <family val="2"/>
          </rPr>
          <t>Huile et Essence résiduelle comprises dans la masse à vide.</t>
        </r>
        <r>
          <rPr>
            <sz val="8"/>
            <color indexed="81"/>
            <rFont val="Tahoma"/>
            <family val="2"/>
          </rPr>
          <t xml:space="preserve">
Ou 306 Kg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>=Masse X Levier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22" authorId="1" shapeId="0">
      <text>
        <r>
          <rPr>
            <sz val="9"/>
            <color rgb="FF000000"/>
            <rFont val="Tahoma"/>
            <family val="2"/>
          </rPr>
          <t xml:space="preserve">Densitée essence = 0,72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23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25" authorId="1" shapeId="0">
      <text>
        <r>
          <rPr>
            <b/>
            <sz val="9"/>
            <color rgb="FF000000"/>
            <rFont val="Tahoma"/>
            <family val="2"/>
          </rPr>
          <t>= Somme des Masses</t>
        </r>
      </text>
    </comment>
    <comment ref="G25" authorId="1" shapeId="0">
      <text>
        <r>
          <rPr>
            <sz val="9"/>
            <color rgb="FF000000"/>
            <rFont val="Tahoma"/>
            <family val="2"/>
          </rPr>
          <t xml:space="preserve">=Total des Moments / Masse Totale
</t>
        </r>
      </text>
    </comment>
    <comment ref="H25" authorId="1" shapeId="0">
      <text>
        <r>
          <rPr>
            <b/>
            <sz val="9"/>
            <color indexed="81"/>
            <rFont val="Tahoma"/>
            <family val="2"/>
          </rPr>
          <t>= Somme des Moments</t>
        </r>
      </text>
    </comment>
  </commentList>
</comments>
</file>

<file path=xl/comments2.xml><?xml version="1.0" encoding="utf-8"?>
<comments xmlns="http://schemas.openxmlformats.org/spreadsheetml/2006/main">
  <authors>
    <author>m415872</author>
    <author>Dominique</author>
  </authors>
  <commentList>
    <comment ref="F19" authorId="0" shapeId="0">
      <text>
        <r>
          <rPr>
            <sz val="8"/>
            <color indexed="81"/>
            <rFont val="Tahoma"/>
            <family val="2"/>
          </rPr>
          <t>Huile et Essence résiduelle comprises dans la masse à vide.
Ou 306,5 Kg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=Masse X Levier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23" authorId="1" shapeId="0">
      <text>
        <r>
          <rPr>
            <sz val="9"/>
            <color rgb="FF000000"/>
            <rFont val="Tahoma"/>
            <family val="2"/>
          </rPr>
          <t xml:space="preserve">Densitée essence = 0,72
</t>
        </r>
      </text>
    </comment>
    <comment ref="H23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26" authorId="1" shapeId="0">
      <text>
        <r>
          <rPr>
            <b/>
            <sz val="9"/>
            <color rgb="FF000000"/>
            <rFont val="Tahoma"/>
            <family val="2"/>
          </rPr>
          <t>= Somme des Masses</t>
        </r>
      </text>
    </comment>
    <comment ref="G26" authorId="1" shapeId="0">
      <text>
        <r>
          <rPr>
            <sz val="9"/>
            <color rgb="FF000000"/>
            <rFont val="Tahoma"/>
            <family val="2"/>
          </rPr>
          <t xml:space="preserve">=Total des Moments / Masse Totale
</t>
        </r>
      </text>
    </comment>
    <comment ref="H26" authorId="1" shapeId="0">
      <text>
        <r>
          <rPr>
            <b/>
            <sz val="9"/>
            <color indexed="81"/>
            <rFont val="Tahoma"/>
            <family val="2"/>
          </rPr>
          <t>= Somme des Moments</t>
        </r>
      </text>
    </comment>
  </commentList>
</comments>
</file>

<file path=xl/comments3.xml><?xml version="1.0" encoding="utf-8"?>
<comments xmlns="http://schemas.openxmlformats.org/spreadsheetml/2006/main">
  <authors>
    <author>m415872</author>
    <author>Dominique</author>
  </authors>
  <commentList>
    <comment ref="F19" authorId="0" shapeId="0">
      <text>
        <r>
          <rPr>
            <sz val="8"/>
            <color indexed="81"/>
            <rFont val="Tahoma"/>
            <family val="2"/>
          </rPr>
          <t>Huile et Essence résiduelle comprises dans la masse à vide.
Ou 306,5 Kg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=Masse X Levier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23" authorId="1" shapeId="0">
      <text>
        <r>
          <rPr>
            <sz val="9"/>
            <color rgb="FF000000"/>
            <rFont val="Tahoma"/>
            <family val="2"/>
          </rPr>
          <t xml:space="preserve">Densitée essence = 0,72
</t>
        </r>
      </text>
    </comment>
    <comment ref="H23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26" authorId="1" shapeId="0">
      <text>
        <r>
          <rPr>
            <b/>
            <sz val="9"/>
            <color rgb="FF000000"/>
            <rFont val="Tahoma"/>
            <family val="2"/>
          </rPr>
          <t>= Somme des Masses</t>
        </r>
      </text>
    </comment>
    <comment ref="G26" authorId="1" shapeId="0">
      <text>
        <r>
          <rPr>
            <sz val="9"/>
            <color rgb="FF000000"/>
            <rFont val="Tahoma"/>
            <family val="2"/>
          </rPr>
          <t xml:space="preserve">=Total des Moments / Masse Totale
</t>
        </r>
      </text>
    </comment>
    <comment ref="H26" authorId="1" shapeId="0">
      <text>
        <r>
          <rPr>
            <b/>
            <sz val="9"/>
            <color indexed="81"/>
            <rFont val="Tahoma"/>
            <family val="2"/>
          </rPr>
          <t>= Somme des Moments</t>
        </r>
      </text>
    </comment>
  </commentList>
</comments>
</file>

<file path=xl/comments4.xml><?xml version="1.0" encoding="utf-8"?>
<comments xmlns="http://schemas.openxmlformats.org/spreadsheetml/2006/main">
  <authors>
    <author>m415872</author>
    <author>Dominique</author>
  </authors>
  <commentList>
    <comment ref="F19" authorId="0" shapeId="0">
      <text>
        <r>
          <rPr>
            <sz val="8"/>
            <color indexed="81"/>
            <rFont val="Tahoma"/>
            <family val="2"/>
          </rPr>
          <t>Huile et Essence résiduelle comprises dans la masse à vide.
Ou 306,5 Kg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=Masse X Levier</t>
        </r>
      </text>
    </comment>
    <comment ref="P19" authorId="0" shapeId="0">
      <text>
        <r>
          <rPr>
            <sz val="8"/>
            <color indexed="81"/>
            <rFont val="Tahoma"/>
            <family val="2"/>
          </rPr>
          <t>Huile et Essence résiduelle comprises dans la masse à vide.
Ou 306,5 Kg</t>
        </r>
      </text>
    </comment>
    <comment ref="R19" authorId="1" shapeId="0">
      <text>
        <r>
          <rPr>
            <b/>
            <sz val="9"/>
            <color indexed="81"/>
            <rFont val="Tahoma"/>
            <family val="2"/>
          </rPr>
          <t>=Masse X Levier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R21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R22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23" authorId="1" shapeId="0">
      <text>
        <r>
          <rPr>
            <sz val="9"/>
            <color rgb="FF000000"/>
            <rFont val="Tahoma"/>
            <family val="2"/>
          </rPr>
          <t xml:space="preserve">Densitée essence = 0,72
</t>
        </r>
      </text>
    </comment>
    <comment ref="H23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P23" authorId="1" shapeId="0">
      <text>
        <r>
          <rPr>
            <sz val="9"/>
            <color rgb="FF000000"/>
            <rFont val="Tahoma"/>
            <family val="2"/>
          </rPr>
          <t xml:space="preserve">Densitée essence = 0,72
</t>
        </r>
      </text>
    </comment>
    <comment ref="R23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R24" authorId="1" shapeId="0">
      <text>
        <r>
          <rPr>
            <b/>
            <sz val="9"/>
            <color indexed="81"/>
            <rFont val="Tahoma"/>
            <family val="2"/>
          </rPr>
          <t>= Masse X Levier</t>
        </r>
      </text>
    </comment>
    <comment ref="F26" authorId="1" shapeId="0">
      <text>
        <r>
          <rPr>
            <b/>
            <sz val="9"/>
            <color rgb="FF000000"/>
            <rFont val="Tahoma"/>
            <family val="2"/>
          </rPr>
          <t>= Somme des Masses</t>
        </r>
      </text>
    </comment>
    <comment ref="G26" authorId="1" shapeId="0">
      <text>
        <r>
          <rPr>
            <sz val="9"/>
            <color rgb="FF000000"/>
            <rFont val="Tahoma"/>
            <family val="2"/>
          </rPr>
          <t xml:space="preserve">=Total des Moments / Masse Totale
</t>
        </r>
      </text>
    </comment>
    <comment ref="H26" authorId="1" shapeId="0">
      <text>
        <r>
          <rPr>
            <b/>
            <sz val="9"/>
            <color indexed="81"/>
            <rFont val="Tahoma"/>
            <family val="2"/>
          </rPr>
          <t>= Somme des Moments</t>
        </r>
      </text>
    </comment>
    <comment ref="P26" authorId="1" shapeId="0">
      <text>
        <r>
          <rPr>
            <b/>
            <sz val="9"/>
            <color rgb="FF000000"/>
            <rFont val="Tahoma"/>
            <family val="2"/>
          </rPr>
          <t>= Somme des Masses</t>
        </r>
      </text>
    </comment>
    <comment ref="Q26" authorId="1" shapeId="0">
      <text>
        <r>
          <rPr>
            <sz val="9"/>
            <color rgb="FF000000"/>
            <rFont val="Tahoma"/>
            <family val="2"/>
          </rPr>
          <t xml:space="preserve">=Total des Moments / Masse Totale
</t>
        </r>
      </text>
    </comment>
    <comment ref="R26" authorId="1" shapeId="0">
      <text>
        <r>
          <rPr>
            <b/>
            <sz val="9"/>
            <color indexed="81"/>
            <rFont val="Tahoma"/>
            <family val="2"/>
          </rPr>
          <t>= Somme des Moments</t>
        </r>
      </text>
    </comment>
  </commentList>
</comments>
</file>

<file path=xl/comments5.xml><?xml version="1.0" encoding="utf-8"?>
<comments xmlns="http://schemas.openxmlformats.org/spreadsheetml/2006/main">
  <authors>
    <author>m415872</author>
    <author>Dominique</author>
  </authors>
  <commentList>
    <comment ref="F18" authorId="0" shapeId="0">
      <text>
        <r>
          <rPr>
            <sz val="8"/>
            <color indexed="81"/>
            <rFont val="Tahoma"/>
            <family val="2"/>
          </rPr>
          <t>Huile et Essence résiduelle comprises dans la masse à vide.</t>
        </r>
        <r>
          <rPr>
            <sz val="8"/>
            <color indexed="81"/>
            <rFont val="Tahoma"/>
          </rPr>
          <t xml:space="preserve">
Ou 306 Kg</t>
        </r>
      </text>
    </comment>
    <comment ref="H18" authorId="1" shapeId="0">
      <text>
        <r>
          <rPr>
            <b/>
            <sz val="9"/>
            <color indexed="81"/>
            <rFont val="Tahoma"/>
            <charset val="1"/>
          </rPr>
          <t>=Masse X Levier</t>
        </r>
      </text>
    </comment>
    <comment ref="H20" authorId="1" shapeId="0">
      <text>
        <r>
          <rPr>
            <b/>
            <sz val="9"/>
            <color indexed="81"/>
            <rFont val="Tahoma"/>
            <charset val="1"/>
          </rPr>
          <t>= Masse X Levier</t>
        </r>
      </text>
    </comment>
    <comment ref="H21" authorId="1" shapeId="0">
      <text>
        <r>
          <rPr>
            <b/>
            <sz val="9"/>
            <color indexed="81"/>
            <rFont val="Tahoma"/>
            <charset val="1"/>
          </rPr>
          <t>= Masse X Levier</t>
        </r>
      </text>
    </comment>
    <comment ref="F22" authorId="1" shapeId="0">
      <text>
        <r>
          <rPr>
            <sz val="9"/>
            <color indexed="81"/>
            <rFont val="Tahoma"/>
            <charset val="1"/>
          </rPr>
          <t xml:space="preserve">Densitée essence = 0,72
</t>
        </r>
      </text>
    </comment>
    <comment ref="H22" authorId="1" shapeId="0">
      <text>
        <r>
          <rPr>
            <b/>
            <sz val="9"/>
            <color indexed="81"/>
            <rFont val="Tahoma"/>
            <charset val="1"/>
          </rPr>
          <t>= Masse X Levier</t>
        </r>
      </text>
    </comment>
    <comment ref="H23" authorId="1" shapeId="0">
      <text>
        <r>
          <rPr>
            <b/>
            <sz val="9"/>
            <color indexed="81"/>
            <rFont val="Tahoma"/>
            <charset val="1"/>
          </rPr>
          <t>= Masse X Levier</t>
        </r>
      </text>
    </comment>
    <comment ref="F25" authorId="1" shapeId="0">
      <text>
        <r>
          <rPr>
            <b/>
            <sz val="9"/>
            <color indexed="81"/>
            <rFont val="Tahoma"/>
            <charset val="1"/>
          </rPr>
          <t>= Somme des Masses</t>
        </r>
      </text>
    </comment>
    <comment ref="G25" authorId="1" shapeId="0">
      <text>
        <r>
          <rPr>
            <sz val="9"/>
            <color indexed="81"/>
            <rFont val="Tahoma"/>
            <charset val="1"/>
          </rPr>
          <t xml:space="preserve">=Total des Moments / Masse Totale
</t>
        </r>
      </text>
    </comment>
    <comment ref="H25" authorId="1" shapeId="0">
      <text>
        <r>
          <rPr>
            <b/>
            <sz val="9"/>
            <color indexed="81"/>
            <rFont val="Tahoma"/>
            <charset val="1"/>
          </rPr>
          <t>= Somme des Moments</t>
        </r>
      </text>
    </comment>
  </commentList>
</comments>
</file>

<file path=xl/sharedStrings.xml><?xml version="1.0" encoding="utf-8"?>
<sst xmlns="http://schemas.openxmlformats.org/spreadsheetml/2006/main" count="252" uniqueCount="54">
  <si>
    <t>Litres</t>
  </si>
  <si>
    <t>Masses kg</t>
  </si>
  <si>
    <t>Leviers m</t>
  </si>
  <si>
    <t>Moments m.kg</t>
  </si>
  <si>
    <t>Pilote</t>
  </si>
  <si>
    <t>Co-pilote</t>
  </si>
  <si>
    <t>Porte-ducument F-JXOE</t>
  </si>
  <si>
    <t>Porte-ducument pilote</t>
  </si>
  <si>
    <t>Casque pilote</t>
  </si>
  <si>
    <t>Casque co-pilote</t>
  </si>
  <si>
    <t xml:space="preserve">    - Roulage</t>
  </si>
  <si>
    <t xml:space="preserve">    - Vol 30 mn</t>
  </si>
  <si>
    <t>Délestage :</t>
  </si>
  <si>
    <t xml:space="preserve">    - Vol 15 mn</t>
  </si>
  <si>
    <t xml:space="preserve">    - Réserve de sécurité</t>
  </si>
  <si>
    <t>L</t>
  </si>
  <si>
    <t>Masse totale  (472,5 kg max)</t>
  </si>
  <si>
    <r>
      <t>Masses &amp; Centrage :  SUPER GUEPARD 912 S</t>
    </r>
    <r>
      <rPr>
        <sz val="18"/>
        <color indexed="62"/>
        <rFont val="Arial"/>
        <family val="2"/>
      </rPr>
      <t xml:space="preserve"> </t>
    </r>
    <r>
      <rPr>
        <b/>
        <sz val="18"/>
        <color indexed="62"/>
        <rFont val="Arial"/>
        <family val="2"/>
      </rPr>
      <t>(100 CV) F-JXOE</t>
    </r>
  </si>
  <si>
    <t xml:space="preserve">Ne modifier que les chiffres sur  fond  jaune </t>
  </si>
  <si>
    <t>Hamac</t>
  </si>
  <si>
    <t>Roue avant</t>
  </si>
  <si>
    <t>Train principal</t>
  </si>
  <si>
    <t>Graphique MASSE CENTRAGE (ou Limites de centrage) (Selon RAPPORT DE PESEE du 31/01/2025)</t>
  </si>
  <si>
    <r>
      <t>Bagages</t>
    </r>
    <r>
      <rPr>
        <sz val="11"/>
        <color theme="4" tint="-0.499984740745262"/>
        <rFont val="Arial"/>
        <family val="2"/>
      </rPr>
      <t xml:space="preserve"> (</t>
    </r>
    <r>
      <rPr>
        <b/>
        <sz val="11"/>
        <color theme="4" tint="-0.499984740745262"/>
        <rFont val="Arial"/>
        <family val="2"/>
      </rPr>
      <t>10 kg max</t>
    </r>
    <r>
      <rPr>
        <sz val="11"/>
        <color theme="4" tint="-0.499984740745262"/>
        <rFont val="Arial"/>
        <family val="2"/>
      </rPr>
      <t>)</t>
    </r>
  </si>
  <si>
    <r>
      <t xml:space="preserve">Essence SP98 </t>
    </r>
    <r>
      <rPr>
        <sz val="11"/>
        <color theme="4" tint="-0.499984740745262"/>
        <rFont val="Arial"/>
        <family val="2"/>
      </rPr>
      <t>(</t>
    </r>
    <r>
      <rPr>
        <b/>
        <sz val="11"/>
        <color theme="4" tint="-0.499984740745262"/>
        <rFont val="Arial"/>
        <family val="2"/>
      </rPr>
      <t>60 L</t>
    </r>
    <r>
      <rPr>
        <sz val="11"/>
        <color theme="4" tint="-0.499984740745262"/>
        <rFont val="Arial"/>
        <family val="2"/>
      </rPr>
      <t>)</t>
    </r>
  </si>
  <si>
    <t>pilote</t>
  </si>
  <si>
    <t>passager</t>
  </si>
  <si>
    <t>bagage</t>
  </si>
  <si>
    <t>hamac</t>
  </si>
  <si>
    <t>reste pour essence</t>
  </si>
  <si>
    <t>essence(x,72)</t>
  </si>
  <si>
    <r>
      <t>Bagages</t>
    </r>
    <r>
      <rPr>
        <sz val="11"/>
        <color indexed="62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(10 kg max)</t>
    </r>
  </si>
  <si>
    <t>Copilote :</t>
  </si>
  <si>
    <t>Pilote :</t>
  </si>
  <si>
    <t>Délestage (Vol de 30 mn) :</t>
  </si>
  <si>
    <t>Délestage (Vol de 15 mn) :</t>
  </si>
  <si>
    <t>Exactement l'inverse de ce qui se fait habituellement</t>
  </si>
  <si>
    <t>Bidon et tuyau de remplissage dans l'armoire essence du F-JXOE</t>
  </si>
  <si>
    <t>RETRAIT ESSENCE DU SUPER GUEPARD</t>
  </si>
  <si>
    <r>
      <t>Essence SP98</t>
    </r>
    <r>
      <rPr>
        <b/>
        <sz val="11"/>
        <color rgb="FFFF0000"/>
        <rFont val="Arial"/>
        <family val="2"/>
      </rPr>
      <t xml:space="preserve"> (Réservoirs de 60 L max)</t>
    </r>
  </si>
  <si>
    <t>Casque copilote</t>
  </si>
  <si>
    <t>pour remplir les réservoirs</t>
  </si>
  <si>
    <r>
      <t>Masses &amp; Centrage :  SUPER GUEPARD 912 S</t>
    </r>
    <r>
      <rPr>
        <sz val="18"/>
        <color theme="1"/>
        <rFont val="Arial"/>
        <family val="2"/>
      </rPr>
      <t xml:space="preserve"> </t>
    </r>
    <r>
      <rPr>
        <b/>
        <sz val="18"/>
        <color theme="1"/>
        <rFont val="Arial"/>
        <family val="2"/>
      </rPr>
      <t>(100 CV) F-JXOE</t>
    </r>
  </si>
  <si>
    <t>Porte-ducument F-JMHM</t>
  </si>
  <si>
    <t>Passager :</t>
  </si>
  <si>
    <r>
      <t xml:space="preserve">Masses &amp; Centrage :  SG Club ROTAX 912 ULS (P) </t>
    </r>
    <r>
      <rPr>
        <b/>
        <sz val="18"/>
        <color theme="1"/>
        <rFont val="Arial"/>
        <family val="2"/>
      </rPr>
      <t>(100 CV) F-JMHM</t>
    </r>
  </si>
  <si>
    <t>Train principal ?</t>
  </si>
  <si>
    <t>Roue avant ?</t>
  </si>
  <si>
    <t xml:space="preserve">    - Quantité inutilisable :</t>
  </si>
  <si>
    <t>Graphique MASSE CENTRAGE (ou Limites de centrage) (Selon RAPPORT DE PESEE du 16/01/2026)</t>
  </si>
  <si>
    <t>Résultat de la pesée du F-JMHM</t>
  </si>
  <si>
    <t>Masse maximale (525,0 kg)</t>
  </si>
  <si>
    <r>
      <t>Essence SP98</t>
    </r>
    <r>
      <rPr>
        <b/>
        <sz val="11"/>
        <color rgb="FFFF0000"/>
        <rFont val="Arial"/>
        <family val="2"/>
      </rPr>
      <t xml:space="preserve"> (60 L maximum)</t>
    </r>
  </si>
  <si>
    <t>__/__/2026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</si>
</sst>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\ &quot;m&quot;"/>
    <numFmt numFmtId="165" formatCode="00.00&quot; m.kg&quot;"/>
    <numFmt numFmtId="166" formatCode="00.000&quot; m.kg&quot;"/>
    <numFmt numFmtId="167" formatCode="00&quot; l&quot;"/>
    <numFmt numFmtId="168" formatCode="0.0&quot; kg&quot;"/>
    <numFmt numFmtId="169" formatCode="0.0000\ &quot;m&quot;"/>
    <numFmt numFmtId="170" formatCode="00&quot; kg&quot;"/>
    <numFmt numFmtId="171" formatCode="0.000\ &quot;m&quot;"/>
    <numFmt numFmtId="172" formatCode="0.0"/>
    <numFmt numFmtId="173" formatCode="0.000"/>
  </numFmts>
  <fonts count="6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10"/>
      <name val="Arial"/>
      <family val="2"/>
    </font>
    <font>
      <b/>
      <sz val="8"/>
      <color indexed="10"/>
      <name val="Geneva"/>
    </font>
    <font>
      <b/>
      <sz val="8"/>
      <name val="Geneva"/>
    </font>
    <font>
      <sz val="8"/>
      <color indexed="10"/>
      <name val="Geneva"/>
    </font>
    <font>
      <i/>
      <sz val="10"/>
      <name val="Arial"/>
      <family val="2"/>
    </font>
    <font>
      <i/>
      <sz val="9"/>
      <name val="Arial"/>
      <family val="2"/>
    </font>
    <font>
      <b/>
      <sz val="11"/>
      <color indexed="1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sz val="8"/>
      <color indexed="81"/>
      <name val="Tahoma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i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1"/>
      <color indexed="62"/>
      <name val="Arial"/>
      <family val="2"/>
    </font>
    <font>
      <b/>
      <sz val="9"/>
      <color indexed="10"/>
      <name val="Geneva"/>
    </font>
    <font>
      <b/>
      <i/>
      <sz val="18"/>
      <color indexed="62"/>
      <name val="Arial"/>
      <family val="2"/>
    </font>
    <font>
      <sz val="18"/>
      <color indexed="62"/>
      <name val="Arial"/>
      <family val="2"/>
    </font>
    <font>
      <b/>
      <sz val="18"/>
      <color indexed="62"/>
      <name val="Arial"/>
      <family val="2"/>
    </font>
    <font>
      <b/>
      <sz val="18"/>
      <color indexed="18"/>
      <name val="Arial"/>
      <family val="2"/>
    </font>
    <font>
      <b/>
      <sz val="16"/>
      <color indexed="18"/>
      <name val="Arial"/>
      <family val="2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1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b/>
      <sz val="11"/>
      <color theme="1"/>
      <name val="Arial"/>
      <family val="2"/>
    </font>
    <font>
      <sz val="8"/>
      <color indexed="10"/>
      <name val="Geneva"/>
      <family val="2"/>
    </font>
    <font>
      <b/>
      <sz val="8"/>
      <name val="Geneva"/>
      <family val="2"/>
    </font>
    <font>
      <b/>
      <sz val="8"/>
      <color indexed="10"/>
      <name val="Geneva"/>
      <family val="2"/>
    </font>
    <font>
      <b/>
      <sz val="9"/>
      <color indexed="10"/>
      <name val="Geneva"/>
      <family val="2"/>
    </font>
    <font>
      <b/>
      <sz val="24"/>
      <color theme="1"/>
      <name val="Arial"/>
      <family val="2"/>
    </font>
    <font>
      <b/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Protection="1"/>
    <xf numFmtId="0" fontId="2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Continuous" vertical="center"/>
    </xf>
    <xf numFmtId="0" fontId="5" fillId="0" borderId="0" xfId="0" applyFont="1" applyProtection="1"/>
    <xf numFmtId="0" fontId="8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166" fontId="14" fillId="0" borderId="0" xfId="0" applyNumberFormat="1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Continuous"/>
    </xf>
    <xf numFmtId="0" fontId="1" fillId="0" borderId="0" xfId="0" applyFont="1" applyBorder="1" applyAlignment="1" applyProtection="1">
      <alignment vertical="center"/>
    </xf>
    <xf numFmtId="170" fontId="14" fillId="0" borderId="0" xfId="0" applyNumberFormat="1" applyFont="1" applyBorder="1" applyAlignment="1" applyProtection="1">
      <alignment horizontal="center" vertical="center"/>
    </xf>
    <xf numFmtId="171" fontId="14" fillId="0" borderId="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Protection="1"/>
    <xf numFmtId="0" fontId="16" fillId="0" borderId="0" xfId="0" applyFont="1" applyProtection="1"/>
    <xf numFmtId="0" fontId="6" fillId="0" borderId="0" xfId="0" applyFont="1" applyAlignment="1" applyProtection="1">
      <alignment horizontal="left"/>
    </xf>
    <xf numFmtId="0" fontId="7" fillId="0" borderId="0" xfId="0" applyFont="1" applyAlignment="1"/>
    <xf numFmtId="168" fontId="11" fillId="3" borderId="7" xfId="0" applyNumberFormat="1" applyFont="1" applyFill="1" applyBorder="1" applyAlignment="1" applyProtection="1">
      <alignment horizontal="center" vertical="center"/>
      <protection locked="0"/>
    </xf>
    <xf numFmtId="14" fontId="21" fillId="0" borderId="0" xfId="0" applyNumberFormat="1" applyFont="1"/>
    <xf numFmtId="0" fontId="12" fillId="0" borderId="0" xfId="0" applyFont="1" applyProtection="1"/>
    <xf numFmtId="168" fontId="16" fillId="0" borderId="0" xfId="0" applyNumberFormat="1" applyFont="1" applyProtection="1"/>
    <xf numFmtId="0" fontId="16" fillId="0" borderId="0" xfId="0" applyNumberFormat="1" applyFont="1" applyProtection="1"/>
    <xf numFmtId="0" fontId="22" fillId="0" borderId="0" xfId="0" applyFont="1"/>
    <xf numFmtId="172" fontId="22" fillId="0" borderId="0" xfId="0" applyNumberFormat="1" applyFont="1"/>
    <xf numFmtId="0" fontId="23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Continuous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Continuous"/>
    </xf>
    <xf numFmtId="0" fontId="23" fillId="0" borderId="7" xfId="0" applyFont="1" applyBorder="1" applyAlignment="1" applyProtection="1">
      <alignment vertical="center"/>
    </xf>
    <xf numFmtId="164" fontId="25" fillId="0" borderId="8" xfId="0" applyNumberFormat="1" applyFont="1" applyBorder="1" applyAlignment="1" applyProtection="1">
      <alignment horizontal="center" vertical="center"/>
    </xf>
    <xf numFmtId="165" fontId="25" fillId="0" borderId="9" xfId="0" applyNumberFormat="1" applyFont="1" applyBorder="1" applyAlignment="1" applyProtection="1">
      <alignment horizontal="center" vertical="center"/>
    </xf>
    <xf numFmtId="168" fontId="24" fillId="0" borderId="7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/>
    <xf numFmtId="165" fontId="27" fillId="0" borderId="13" xfId="0" applyNumberFormat="1" applyFont="1" applyBorder="1" applyAlignment="1" applyProtection="1">
      <alignment horizontal="center" vertical="center"/>
    </xf>
    <xf numFmtId="0" fontId="29" fillId="0" borderId="0" xfId="0" applyFont="1" applyProtection="1"/>
    <xf numFmtId="0" fontId="31" fillId="0" borderId="0" xfId="0" applyFont="1" applyAlignment="1" applyProtection="1"/>
    <xf numFmtId="173" fontId="28" fillId="0" borderId="8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/>
    </xf>
    <xf numFmtId="173" fontId="28" fillId="0" borderId="14" xfId="0" applyNumberFormat="1" applyFont="1" applyBorder="1" applyAlignment="1" applyProtection="1">
      <alignment horizontal="center" vertical="center"/>
    </xf>
    <xf numFmtId="168" fontId="24" fillId="0" borderId="15" xfId="0" applyNumberFormat="1" applyFont="1" applyBorder="1" applyAlignment="1" applyProtection="1">
      <alignment horizontal="center" vertical="center"/>
    </xf>
    <xf numFmtId="168" fontId="36" fillId="3" borderId="18" xfId="0" applyNumberFormat="1" applyFont="1" applyFill="1" applyBorder="1" applyAlignment="1" applyProtection="1">
      <alignment horizontal="center" vertical="center"/>
      <protection locked="0"/>
    </xf>
    <xf numFmtId="168" fontId="3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Continuous"/>
    </xf>
    <xf numFmtId="168" fontId="24" fillId="0" borderId="20" xfId="0" applyNumberFormat="1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167" fontId="36" fillId="3" borderId="17" xfId="0" applyNumberFormat="1" applyFont="1" applyFill="1" applyBorder="1" applyAlignment="1" applyProtection="1">
      <alignment horizontal="center" vertical="center"/>
      <protection locked="0"/>
    </xf>
    <xf numFmtId="169" fontId="13" fillId="0" borderId="12" xfId="0" applyNumberFormat="1" applyFont="1" applyFill="1" applyBorder="1" applyAlignment="1" applyProtection="1">
      <alignment horizontal="center" vertical="center"/>
    </xf>
    <xf numFmtId="168" fontId="11" fillId="3" borderId="15" xfId="0" applyNumberFormat="1" applyFont="1" applyFill="1" applyBorder="1" applyAlignment="1" applyProtection="1">
      <alignment horizontal="center" vertical="center"/>
      <protection locked="0"/>
    </xf>
    <xf numFmtId="168" fontId="39" fillId="0" borderId="17" xfId="0" applyNumberFormat="1" applyFont="1" applyFill="1" applyBorder="1" applyAlignment="1" applyProtection="1">
      <alignment horizontal="center" vertical="center"/>
    </xf>
    <xf numFmtId="0" fontId="40" fillId="0" borderId="0" xfId="0" applyNumberFormat="1" applyFont="1" applyProtection="1"/>
    <xf numFmtId="0" fontId="41" fillId="0" borderId="0" xfId="0" applyNumberFormat="1" applyFont="1" applyProtection="1"/>
    <xf numFmtId="2" fontId="40" fillId="0" borderId="0" xfId="0" applyNumberFormat="1" applyFont="1" applyProtection="1"/>
    <xf numFmtId="0" fontId="42" fillId="0" borderId="5" xfId="0" applyFont="1" applyBorder="1" applyAlignment="1" applyProtection="1">
      <alignment vertical="center"/>
    </xf>
    <xf numFmtId="0" fontId="42" fillId="0" borderId="6" xfId="0" applyFont="1" applyBorder="1" applyAlignment="1" applyProtection="1">
      <alignment horizontal="center" vertical="center"/>
    </xf>
    <xf numFmtId="168" fontId="26" fillId="0" borderId="0" xfId="0" applyNumberFormat="1" applyFont="1"/>
    <xf numFmtId="172" fontId="26" fillId="0" borderId="0" xfId="0" applyNumberFormat="1" applyFont="1"/>
    <xf numFmtId="0" fontId="26" fillId="0" borderId="0" xfId="0" applyFont="1"/>
    <xf numFmtId="172" fontId="40" fillId="0" borderId="0" xfId="0" applyNumberFormat="1" applyFont="1" applyProtection="1"/>
    <xf numFmtId="172" fontId="41" fillId="0" borderId="0" xfId="0" applyNumberFormat="1" applyFont="1" applyProtection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72" fontId="44" fillId="0" borderId="0" xfId="0" applyNumberFormat="1" applyFont="1"/>
    <xf numFmtId="0" fontId="1" fillId="0" borderId="0" xfId="0" applyFont="1"/>
    <xf numFmtId="0" fontId="12" fillId="0" borderId="0" xfId="0" applyFont="1"/>
    <xf numFmtId="168" fontId="44" fillId="0" borderId="0" xfId="0" applyNumberFormat="1" applyFont="1"/>
    <xf numFmtId="168" fontId="16" fillId="0" borderId="0" xfId="0" applyNumberFormat="1" applyFont="1"/>
    <xf numFmtId="0" fontId="16" fillId="0" borderId="0" xfId="0" applyFont="1"/>
    <xf numFmtId="0" fontId="29" fillId="0" borderId="0" xfId="0" applyFont="1"/>
    <xf numFmtId="0" fontId="40" fillId="0" borderId="0" xfId="0" applyFont="1"/>
    <xf numFmtId="2" fontId="40" fillId="0" borderId="0" xfId="0" applyNumberFormat="1" applyFont="1"/>
    <xf numFmtId="0" fontId="41" fillId="0" borderId="0" xfId="0" applyFont="1"/>
    <xf numFmtId="0" fontId="15" fillId="0" borderId="0" xfId="0" applyFont="1"/>
    <xf numFmtId="0" fontId="1" fillId="0" borderId="0" xfId="0" applyFont="1" applyAlignment="1">
      <alignment vertical="center"/>
    </xf>
    <xf numFmtId="166" fontId="14" fillId="0" borderId="0" xfId="0" applyNumberFormat="1" applyFont="1" applyAlignment="1">
      <alignment horizontal="center" vertical="center"/>
    </xf>
    <xf numFmtId="171" fontId="14" fillId="0" borderId="0" xfId="0" applyNumberFormat="1" applyFont="1" applyAlignment="1">
      <alignment horizontal="center" vertical="center"/>
    </xf>
    <xf numFmtId="170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Continuous"/>
    </xf>
    <xf numFmtId="0" fontId="14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165" fontId="27" fillId="0" borderId="13" xfId="0" applyNumberFormat="1" applyFont="1" applyBorder="1" applyAlignment="1">
      <alignment horizontal="center" vertical="center"/>
    </xf>
    <xf numFmtId="169" fontId="13" fillId="0" borderId="12" xfId="0" applyNumberFormat="1" applyFont="1" applyBorder="1" applyAlignment="1">
      <alignment horizontal="center" vertical="center"/>
    </xf>
    <xf numFmtId="168" fontId="39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165" fontId="25" fillId="0" borderId="9" xfId="0" applyNumberFormat="1" applyFont="1" applyBorder="1" applyAlignment="1">
      <alignment horizontal="center" vertical="center"/>
    </xf>
    <xf numFmtId="173" fontId="28" fillId="0" borderId="8" xfId="0" applyNumberFormat="1" applyFont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Continuous"/>
    </xf>
    <xf numFmtId="0" fontId="3" fillId="0" borderId="5" xfId="0" applyFont="1" applyBorder="1" applyAlignment="1">
      <alignment vertical="center"/>
    </xf>
    <xf numFmtId="166" fontId="10" fillId="0" borderId="0" xfId="0" applyNumberFormat="1" applyFont="1" applyAlignment="1">
      <alignment horizontal="center" vertical="center"/>
    </xf>
    <xf numFmtId="0" fontId="0" fillId="0" borderId="6" xfId="0" applyBorder="1"/>
    <xf numFmtId="0" fontId="0" fillId="0" borderId="14" xfId="0" applyBorder="1" applyAlignment="1">
      <alignment horizontal="centerContinuous"/>
    </xf>
    <xf numFmtId="173" fontId="28" fillId="0" borderId="14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8" fontId="24" fillId="0" borderId="15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168" fontId="24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Continuous"/>
    </xf>
    <xf numFmtId="0" fontId="23" fillId="0" borderId="1" xfId="0" applyFont="1" applyBorder="1" applyAlignment="1">
      <alignment vertical="center"/>
    </xf>
    <xf numFmtId="0" fontId="5" fillId="0" borderId="0" xfId="0" applyFont="1"/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30" xfId="0" applyFont="1" applyBorder="1" applyAlignment="1">
      <alignment vertical="center"/>
    </xf>
    <xf numFmtId="168" fontId="24" fillId="0" borderId="31" xfId="0" applyNumberFormat="1" applyFont="1" applyBorder="1" applyAlignment="1">
      <alignment horizontal="center" vertical="center"/>
    </xf>
    <xf numFmtId="168" fontId="11" fillId="3" borderId="17" xfId="0" applyNumberFormat="1" applyFont="1" applyFill="1" applyBorder="1" applyAlignment="1" applyProtection="1">
      <alignment horizontal="center" vertical="center"/>
      <protection locked="0"/>
    </xf>
    <xf numFmtId="0" fontId="53" fillId="6" borderId="0" xfId="0" applyFont="1" applyFill="1"/>
    <xf numFmtId="0" fontId="0" fillId="6" borderId="0" xfId="0" applyFill="1"/>
    <xf numFmtId="0" fontId="1" fillId="6" borderId="0" xfId="0" applyFont="1" applyFill="1" applyAlignment="1"/>
    <xf numFmtId="14" fontId="49" fillId="0" borderId="0" xfId="0" applyNumberFormat="1" applyFont="1" applyAlignment="1"/>
    <xf numFmtId="0" fontId="53" fillId="0" borderId="0" xfId="0" applyFont="1" applyFill="1"/>
    <xf numFmtId="0" fontId="1" fillId="0" borderId="0" xfId="0" applyFont="1" applyFill="1" applyAlignment="1"/>
    <xf numFmtId="0" fontId="0" fillId="0" borderId="0" xfId="0" applyFill="1"/>
    <xf numFmtId="0" fontId="1" fillId="0" borderId="0" xfId="0" applyFont="1" applyFill="1"/>
    <xf numFmtId="0" fontId="53" fillId="0" borderId="0" xfId="0" applyFont="1" applyFill="1" applyAlignment="1"/>
    <xf numFmtId="0" fontId="0" fillId="0" borderId="20" xfId="0" applyBorder="1" applyAlignment="1">
      <alignment horizontal="centerContinuous"/>
    </xf>
    <xf numFmtId="0" fontId="24" fillId="0" borderId="16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68" fontId="59" fillId="0" borderId="17" xfId="0" applyNumberFormat="1" applyFont="1" applyBorder="1" applyAlignment="1">
      <alignment horizontal="center" vertical="center"/>
    </xf>
    <xf numFmtId="14" fontId="49" fillId="0" borderId="0" xfId="0" applyNumberFormat="1" applyFont="1" applyAlignment="1">
      <alignment horizontal="center"/>
    </xf>
    <xf numFmtId="0" fontId="37" fillId="4" borderId="10" xfId="0" applyFont="1" applyFill="1" applyBorder="1" applyAlignment="1">
      <alignment vertical="center"/>
    </xf>
    <xf numFmtId="0" fontId="38" fillId="4" borderId="11" xfId="0" applyFont="1" applyFill="1" applyBorder="1"/>
    <xf numFmtId="0" fontId="56" fillId="6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35" fillId="3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 vertical="center"/>
    </xf>
    <xf numFmtId="0" fontId="37" fillId="4" borderId="10" xfId="0" applyFont="1" applyFill="1" applyBorder="1" applyAlignment="1"/>
    <xf numFmtId="0" fontId="38" fillId="4" borderId="11" xfId="0" applyFont="1" applyFill="1" applyBorder="1" applyAlignment="1"/>
    <xf numFmtId="14" fontId="49" fillId="0" borderId="0" xfId="0" applyNumberFormat="1" applyFont="1" applyAlignment="1">
      <alignment horizontal="left"/>
    </xf>
    <xf numFmtId="0" fontId="55" fillId="5" borderId="0" xfId="0" applyFont="1" applyFill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37" fillId="4" borderId="10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/>
    </xf>
    <xf numFmtId="0" fontId="35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0007629400352"/>
          <c:y val="5.8461626294510662E-2"/>
          <c:w val="0.86562566041996802"/>
          <c:h val="0.7784627080269050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'Masse 472,5'!$D$48:$D$52</c:f>
              <c:numCache>
                <c:formatCode>General</c:formatCode>
                <c:ptCount val="5"/>
                <c:pt idx="1">
                  <c:v>1.1200000000000001</c:v>
                </c:pt>
                <c:pt idx="2">
                  <c:v>1.1200000000000001</c:v>
                </c:pt>
                <c:pt idx="3">
                  <c:v>1.31</c:v>
                </c:pt>
                <c:pt idx="4">
                  <c:v>1.31</c:v>
                </c:pt>
              </c:numCache>
            </c:numRef>
          </c:xVal>
          <c:yVal>
            <c:numRef>
              <c:f>'Masse 472,5'!$E$48:$E$52</c:f>
              <c:numCache>
                <c:formatCode>General</c:formatCode>
                <c:ptCount val="5"/>
                <c:pt idx="1">
                  <c:v>300</c:v>
                </c:pt>
                <c:pt idx="2">
                  <c:v>472.5</c:v>
                </c:pt>
                <c:pt idx="3">
                  <c:v>472.5</c:v>
                </c:pt>
                <c:pt idx="4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5F-1741-9238-DFC61F553CB7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'Masse 472,5'!$F$48:$F$51</c:f>
              <c:numCache>
                <c:formatCode>General</c:formatCode>
                <c:ptCount val="4"/>
                <c:pt idx="1">
                  <c:v>1.07</c:v>
                </c:pt>
                <c:pt idx="2" formatCode="0.00">
                  <c:v>1.2022396274343776</c:v>
                </c:pt>
                <c:pt idx="3" formatCode="0.00">
                  <c:v>1.2022396274343776</c:v>
                </c:pt>
              </c:numCache>
            </c:numRef>
          </c:xVal>
          <c:yVal>
            <c:numRef>
              <c:f>'Masse 472,5'!$G$48:$G$51</c:f>
              <c:numCache>
                <c:formatCode>General</c:formatCode>
                <c:ptCount val="4"/>
                <c:pt idx="1">
                  <c:v>472.4</c:v>
                </c:pt>
                <c:pt idx="2">
                  <c:v>472.4</c:v>
                </c:pt>
                <c:pt idx="3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C5F-1741-9238-DFC61F553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46782880"/>
        <c:axId val="-746789952"/>
      </c:scatterChart>
      <c:valAx>
        <c:axId val="-746782880"/>
        <c:scaling>
          <c:orientation val="minMax"/>
          <c:max val="1.35"/>
          <c:min val="1.0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Distance point de référence (LEVIER) en m</a:t>
                </a:r>
              </a:p>
            </c:rich>
          </c:tx>
          <c:layout>
            <c:manualLayout>
              <c:xMode val="edge"/>
              <c:yMode val="edge"/>
              <c:x val="0.33593782808398948"/>
              <c:y val="0.9169243690692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89952"/>
        <c:crossesAt val="300"/>
        <c:crossBetween val="midCat"/>
        <c:majorUnit val="0.05"/>
        <c:minorUnit val="0.01"/>
      </c:valAx>
      <c:valAx>
        <c:axId val="-746789952"/>
        <c:scaling>
          <c:orientation val="minMax"/>
          <c:max val="600"/>
          <c:min val="3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
</a:t>
                </a:r>
              </a:p>
            </c:rich>
          </c:tx>
          <c:layout>
            <c:manualLayout>
              <c:xMode val="edge"/>
              <c:yMode val="edge"/>
              <c:x val="7.8125E-3"/>
              <c:y val="0.34153910761154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82880"/>
        <c:crossesAt val="0.1"/>
        <c:crossBetween val="midCat"/>
        <c:minorUnit val="25"/>
      </c:valAx>
      <c:spPr>
        <a:solidFill>
          <a:srgbClr val="FFFFCC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254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6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0007629400352"/>
          <c:y val="5.8461626294510662E-2"/>
          <c:w val="0.86562566041996802"/>
          <c:h val="0.7784627080269050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Portrait!$D$49:$D$53</c:f>
              <c:numCache>
                <c:formatCode>General</c:formatCode>
                <c:ptCount val="5"/>
                <c:pt idx="1">
                  <c:v>1.1200000000000001</c:v>
                </c:pt>
                <c:pt idx="2">
                  <c:v>1.1200000000000001</c:v>
                </c:pt>
                <c:pt idx="3">
                  <c:v>1.31</c:v>
                </c:pt>
                <c:pt idx="4">
                  <c:v>1.31</c:v>
                </c:pt>
              </c:numCache>
            </c:numRef>
          </c:xVal>
          <c:yVal>
            <c:numRef>
              <c:f>Portrait!$E$49:$E$53</c:f>
              <c:numCache>
                <c:formatCode>General</c:formatCode>
                <c:ptCount val="5"/>
                <c:pt idx="1">
                  <c:v>300</c:v>
                </c:pt>
                <c:pt idx="2">
                  <c:v>525</c:v>
                </c:pt>
                <c:pt idx="3">
                  <c:v>525</c:v>
                </c:pt>
                <c:pt idx="4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5F-1741-9238-DFC61F553CB7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Portrait!$F$49:$F$52</c:f>
              <c:numCache>
                <c:formatCode>General</c:formatCode>
                <c:ptCount val="4"/>
                <c:pt idx="1">
                  <c:v>1.07</c:v>
                </c:pt>
                <c:pt idx="2" formatCode="0.00">
                  <c:v>1.1992061394592395</c:v>
                </c:pt>
                <c:pt idx="3" formatCode="0.00">
                  <c:v>1.1992061394592395</c:v>
                </c:pt>
              </c:numCache>
            </c:numRef>
          </c:xVal>
          <c:yVal>
            <c:numRef>
              <c:f>Portrait!$G$49:$G$52</c:f>
              <c:numCache>
                <c:formatCode>General</c:formatCode>
                <c:ptCount val="4"/>
                <c:pt idx="1">
                  <c:v>491.9</c:v>
                </c:pt>
                <c:pt idx="2">
                  <c:v>491.9</c:v>
                </c:pt>
                <c:pt idx="3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C5F-1741-9238-DFC61F553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46787232"/>
        <c:axId val="-746794848"/>
      </c:scatterChart>
      <c:valAx>
        <c:axId val="-746787232"/>
        <c:scaling>
          <c:orientation val="minMax"/>
          <c:max val="1.35"/>
          <c:min val="1.0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Distance point de référence (LEVIER) en m</a:t>
                </a:r>
              </a:p>
            </c:rich>
          </c:tx>
          <c:layout>
            <c:manualLayout>
              <c:xMode val="edge"/>
              <c:yMode val="edge"/>
              <c:x val="0.33593782808398948"/>
              <c:y val="0.9169243690692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94848"/>
        <c:crossesAt val="300"/>
        <c:crossBetween val="midCat"/>
        <c:majorUnit val="0.05"/>
        <c:minorUnit val="0.01"/>
      </c:valAx>
      <c:valAx>
        <c:axId val="-746794848"/>
        <c:scaling>
          <c:orientation val="minMax"/>
          <c:max val="600"/>
          <c:min val="3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
</a:t>
                </a:r>
              </a:p>
            </c:rich>
          </c:tx>
          <c:layout>
            <c:manualLayout>
              <c:xMode val="edge"/>
              <c:yMode val="edge"/>
              <c:x val="7.8125E-3"/>
              <c:y val="0.34153910761154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87232"/>
        <c:crossesAt val="0.1"/>
        <c:crossBetween val="midCat"/>
        <c:minorUnit val="25"/>
      </c:valAx>
      <c:spPr>
        <a:solidFill>
          <a:srgbClr val="FFFFCC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254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60" verticalDpi="36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0007629400352"/>
          <c:y val="5.8461626294510662E-2"/>
          <c:w val="0.86562566041996802"/>
          <c:h val="0.7784627080269050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'Masse 525,0 (2)'!$D$49:$D$53</c:f>
              <c:numCache>
                <c:formatCode>General</c:formatCode>
                <c:ptCount val="5"/>
                <c:pt idx="1">
                  <c:v>1.1200000000000001</c:v>
                </c:pt>
                <c:pt idx="2">
                  <c:v>1.1200000000000001</c:v>
                </c:pt>
                <c:pt idx="3">
                  <c:v>1.31</c:v>
                </c:pt>
                <c:pt idx="4">
                  <c:v>1.31</c:v>
                </c:pt>
              </c:numCache>
            </c:numRef>
          </c:xVal>
          <c:yVal>
            <c:numRef>
              <c:f>'Masse 525,0 (2)'!$E$49:$E$53</c:f>
              <c:numCache>
                <c:formatCode>General</c:formatCode>
                <c:ptCount val="5"/>
                <c:pt idx="1">
                  <c:v>300</c:v>
                </c:pt>
                <c:pt idx="2">
                  <c:v>525</c:v>
                </c:pt>
                <c:pt idx="3">
                  <c:v>525</c:v>
                </c:pt>
                <c:pt idx="4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5F-1741-9238-DFC61F553CB7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'Masse 525,0 (2)'!$F$49:$F$52</c:f>
              <c:numCache>
                <c:formatCode>General</c:formatCode>
                <c:ptCount val="4"/>
                <c:pt idx="1">
                  <c:v>1.07</c:v>
                </c:pt>
                <c:pt idx="2" formatCode="0.00">
                  <c:v>1.2268366374380482</c:v>
                </c:pt>
                <c:pt idx="3" formatCode="0.00">
                  <c:v>1.2268366374380482</c:v>
                </c:pt>
              </c:numCache>
            </c:numRef>
          </c:xVal>
          <c:yVal>
            <c:numRef>
              <c:f>'Masse 525,0 (2)'!$G$49:$G$52</c:f>
              <c:numCache>
                <c:formatCode>General</c:formatCode>
                <c:ptCount val="4"/>
                <c:pt idx="1">
                  <c:v>524.6</c:v>
                </c:pt>
                <c:pt idx="2">
                  <c:v>524.6</c:v>
                </c:pt>
                <c:pt idx="3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C5F-1741-9238-DFC61F553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46784512"/>
        <c:axId val="-746786688"/>
      </c:scatterChart>
      <c:valAx>
        <c:axId val="-746784512"/>
        <c:scaling>
          <c:orientation val="minMax"/>
          <c:max val="1.35"/>
          <c:min val="1.0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Distance point de référence (LEVIER) en m</a:t>
                </a:r>
              </a:p>
            </c:rich>
          </c:tx>
          <c:layout>
            <c:manualLayout>
              <c:xMode val="edge"/>
              <c:yMode val="edge"/>
              <c:x val="0.33593782808398948"/>
              <c:y val="0.9169243690692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86688"/>
        <c:crossesAt val="300"/>
        <c:crossBetween val="midCat"/>
        <c:majorUnit val="0.05"/>
        <c:minorUnit val="0.01"/>
      </c:valAx>
      <c:valAx>
        <c:axId val="-746786688"/>
        <c:scaling>
          <c:orientation val="minMax"/>
          <c:max val="600"/>
          <c:min val="3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
</a:t>
                </a:r>
              </a:p>
            </c:rich>
          </c:tx>
          <c:layout>
            <c:manualLayout>
              <c:xMode val="edge"/>
              <c:yMode val="edge"/>
              <c:x val="7.8125E-3"/>
              <c:y val="0.34153910761154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84512"/>
        <c:crossesAt val="0.1"/>
        <c:crossBetween val="midCat"/>
        <c:minorUnit val="25"/>
      </c:valAx>
      <c:spPr>
        <a:solidFill>
          <a:srgbClr val="FFFFCC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254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60" verticalDpi="36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0007629400352"/>
          <c:y val="5.8461626294510662E-2"/>
          <c:w val="0.86562566041996802"/>
          <c:h val="0.7784627080269050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'Paysage 2'!$D$49:$D$53</c:f>
              <c:numCache>
                <c:formatCode>General</c:formatCode>
                <c:ptCount val="5"/>
                <c:pt idx="1">
                  <c:v>1.1200000000000001</c:v>
                </c:pt>
                <c:pt idx="2">
                  <c:v>1.1200000000000001</c:v>
                </c:pt>
                <c:pt idx="3">
                  <c:v>1.31</c:v>
                </c:pt>
                <c:pt idx="4">
                  <c:v>1.31</c:v>
                </c:pt>
              </c:numCache>
            </c:numRef>
          </c:xVal>
          <c:yVal>
            <c:numRef>
              <c:f>'Paysage 2'!$E$49:$E$53</c:f>
              <c:numCache>
                <c:formatCode>General</c:formatCode>
                <c:ptCount val="5"/>
                <c:pt idx="1">
                  <c:v>300</c:v>
                </c:pt>
                <c:pt idx="2">
                  <c:v>525</c:v>
                </c:pt>
                <c:pt idx="3">
                  <c:v>525</c:v>
                </c:pt>
                <c:pt idx="4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5F-1741-9238-DFC61F553CB7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'Paysage 2'!$F$49:$F$52</c:f>
              <c:numCache>
                <c:formatCode>General</c:formatCode>
                <c:ptCount val="4"/>
                <c:pt idx="1">
                  <c:v>1.07</c:v>
                </c:pt>
                <c:pt idx="2" formatCode="0.00">
                  <c:v>1.0995122349102773</c:v>
                </c:pt>
                <c:pt idx="3" formatCode="0.00">
                  <c:v>1.0995122349102773</c:v>
                </c:pt>
              </c:numCache>
            </c:numRef>
          </c:xVal>
          <c:yVal>
            <c:numRef>
              <c:f>'Paysage 2'!$G$49:$G$52</c:f>
              <c:numCache>
                <c:formatCode>General</c:formatCode>
                <c:ptCount val="4"/>
                <c:pt idx="1">
                  <c:v>306.5</c:v>
                </c:pt>
                <c:pt idx="2">
                  <c:v>306.5</c:v>
                </c:pt>
                <c:pt idx="3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C5F-1741-9238-DFC61F553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46786144"/>
        <c:axId val="-746793760"/>
      </c:scatterChart>
      <c:valAx>
        <c:axId val="-746786144"/>
        <c:scaling>
          <c:orientation val="minMax"/>
          <c:max val="1.35"/>
          <c:min val="1.0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Distance point de référence (LEVIER) en m</a:t>
                </a:r>
              </a:p>
            </c:rich>
          </c:tx>
          <c:layout>
            <c:manualLayout>
              <c:xMode val="edge"/>
              <c:yMode val="edge"/>
              <c:x val="0.33593782808398948"/>
              <c:y val="0.9169243690692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93760"/>
        <c:crossesAt val="300"/>
        <c:crossBetween val="midCat"/>
        <c:majorUnit val="0.05"/>
        <c:minorUnit val="0.01"/>
      </c:valAx>
      <c:valAx>
        <c:axId val="-746793760"/>
        <c:scaling>
          <c:orientation val="minMax"/>
          <c:max val="600"/>
          <c:min val="3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
</a:t>
                </a:r>
              </a:p>
            </c:rich>
          </c:tx>
          <c:layout>
            <c:manualLayout>
              <c:xMode val="edge"/>
              <c:yMode val="edge"/>
              <c:x val="7.8125E-3"/>
              <c:y val="0.34153910761154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86144"/>
        <c:crossesAt val="0.1"/>
        <c:crossBetween val="midCat"/>
        <c:minorUnit val="25"/>
      </c:valAx>
      <c:spPr>
        <a:solidFill>
          <a:srgbClr val="FFFFCC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254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60" verticalDpi="36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0007629400352"/>
          <c:y val="5.8461626294510662E-2"/>
          <c:w val="0.86562566041996802"/>
          <c:h val="0.7784627080269050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'Paysage 2'!$D$49:$D$53</c:f>
              <c:numCache>
                <c:formatCode>General</c:formatCode>
                <c:ptCount val="5"/>
                <c:pt idx="1">
                  <c:v>1.1200000000000001</c:v>
                </c:pt>
                <c:pt idx="2">
                  <c:v>1.1200000000000001</c:v>
                </c:pt>
                <c:pt idx="3">
                  <c:v>1.31</c:v>
                </c:pt>
                <c:pt idx="4">
                  <c:v>1.31</c:v>
                </c:pt>
              </c:numCache>
            </c:numRef>
          </c:xVal>
          <c:yVal>
            <c:numRef>
              <c:f>'Paysage 2'!$E$49:$E$53</c:f>
              <c:numCache>
                <c:formatCode>General</c:formatCode>
                <c:ptCount val="5"/>
                <c:pt idx="1">
                  <c:v>300</c:v>
                </c:pt>
                <c:pt idx="2">
                  <c:v>525</c:v>
                </c:pt>
                <c:pt idx="3">
                  <c:v>525</c:v>
                </c:pt>
                <c:pt idx="4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5F-1741-9238-DFC61F553CB7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'Paysage 2'!$F$49:$F$52</c:f>
              <c:numCache>
                <c:formatCode>General</c:formatCode>
                <c:ptCount val="4"/>
                <c:pt idx="1">
                  <c:v>1.07</c:v>
                </c:pt>
                <c:pt idx="2" formatCode="0.00">
                  <c:v>1.0995122349102773</c:v>
                </c:pt>
                <c:pt idx="3" formatCode="0.00">
                  <c:v>1.0995122349102773</c:v>
                </c:pt>
              </c:numCache>
            </c:numRef>
          </c:xVal>
          <c:yVal>
            <c:numRef>
              <c:f>'Paysage 2'!$G$49:$G$52</c:f>
              <c:numCache>
                <c:formatCode>General</c:formatCode>
                <c:ptCount val="4"/>
                <c:pt idx="1">
                  <c:v>306.5</c:v>
                </c:pt>
                <c:pt idx="2">
                  <c:v>306.5</c:v>
                </c:pt>
                <c:pt idx="3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C5F-1741-9238-DFC61F553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46793216"/>
        <c:axId val="-746783968"/>
      </c:scatterChart>
      <c:valAx>
        <c:axId val="-746793216"/>
        <c:scaling>
          <c:orientation val="minMax"/>
          <c:max val="1.35"/>
          <c:min val="1.0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Distance point de référence (LEVIER) en m</a:t>
                </a:r>
              </a:p>
            </c:rich>
          </c:tx>
          <c:layout>
            <c:manualLayout>
              <c:xMode val="edge"/>
              <c:yMode val="edge"/>
              <c:x val="0.33593782808398948"/>
              <c:y val="0.9169243690692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83968"/>
        <c:crossesAt val="300"/>
        <c:crossBetween val="midCat"/>
        <c:majorUnit val="0.05"/>
        <c:minorUnit val="0.01"/>
      </c:valAx>
      <c:valAx>
        <c:axId val="-746783968"/>
        <c:scaling>
          <c:orientation val="minMax"/>
          <c:max val="600"/>
          <c:min val="3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
</a:t>
                </a:r>
              </a:p>
            </c:rich>
          </c:tx>
          <c:layout>
            <c:manualLayout>
              <c:xMode val="edge"/>
              <c:yMode val="edge"/>
              <c:x val="7.8125E-3"/>
              <c:y val="0.34153910761154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93216"/>
        <c:crossesAt val="0.1"/>
        <c:crossBetween val="midCat"/>
        <c:minorUnit val="25"/>
      </c:valAx>
      <c:spPr>
        <a:solidFill>
          <a:srgbClr val="FFFFCC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254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60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0007629400352"/>
          <c:y val="5.8461626294510662E-2"/>
          <c:w val="0.86562566041996802"/>
          <c:h val="0.77846270802690509"/>
        </c:manualLayout>
      </c:layout>
      <c:scatterChart>
        <c:scatterStyle val="smoothMarker"/>
        <c:varyColors val="0"/>
        <c:ser>
          <c:idx val="2"/>
          <c:order val="2"/>
          <c:tx>
            <c:v>Masse et levier</c:v>
          </c:tx>
          <c:spPr>
            <a:ln w="76200" cap="flat" cmpd="sng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'Masse 1'!$G$25</c:f>
              <c:numCache>
                <c:formatCode>0.0000\ "m"</c:formatCode>
                <c:ptCount val="1"/>
                <c:pt idx="0">
                  <c:v>1.2044636752136755</c:v>
                </c:pt>
              </c:numCache>
            </c:numRef>
          </c:xVal>
          <c:yVal>
            <c:numRef>
              <c:f>'Masse 1'!$F$25</c:f>
              <c:numCache>
                <c:formatCode>0.0" kg"</c:formatCode>
                <c:ptCount val="1"/>
                <c:pt idx="0">
                  <c:v>468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46780704"/>
        <c:axId val="-746792672"/>
      </c:scatterChar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'Masse 1'!$D$48:$D$52</c:f>
              <c:numCache>
                <c:formatCode>General</c:formatCode>
                <c:ptCount val="5"/>
                <c:pt idx="1">
                  <c:v>1.1200000000000001</c:v>
                </c:pt>
                <c:pt idx="2">
                  <c:v>1.1200000000000001</c:v>
                </c:pt>
                <c:pt idx="3">
                  <c:v>1.31</c:v>
                </c:pt>
                <c:pt idx="4">
                  <c:v>1.31</c:v>
                </c:pt>
              </c:numCache>
            </c:numRef>
          </c:xVal>
          <c:yVal>
            <c:numRef>
              <c:f>'Masse 1'!$E$48:$E$52</c:f>
              <c:numCache>
                <c:formatCode>0.0</c:formatCode>
                <c:ptCount val="5"/>
                <c:pt idx="1">
                  <c:v>300</c:v>
                </c:pt>
                <c:pt idx="2">
                  <c:v>472.5</c:v>
                </c:pt>
                <c:pt idx="3">
                  <c:v>472.5</c:v>
                </c:pt>
                <c:pt idx="4">
                  <c:v>300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'Masse 1'!$F$48:$F$50</c:f>
              <c:numCache>
                <c:formatCode>General</c:formatCode>
                <c:ptCount val="3"/>
                <c:pt idx="1">
                  <c:v>1.07</c:v>
                </c:pt>
                <c:pt idx="2" formatCode="0.00">
                  <c:v>1.35</c:v>
                </c:pt>
              </c:numCache>
            </c:numRef>
          </c:xVal>
          <c:yVal>
            <c:numRef>
              <c:f>'Masse 1'!$G$48:$G$50</c:f>
              <c:numCache>
                <c:formatCode>0.00</c:formatCode>
                <c:ptCount val="3"/>
                <c:pt idx="1">
                  <c:v>468</c:v>
                </c:pt>
                <c:pt idx="2">
                  <c:v>468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46780704"/>
        <c:axId val="-746792672"/>
      </c:scatterChart>
      <c:valAx>
        <c:axId val="-746780704"/>
        <c:scaling>
          <c:orientation val="minMax"/>
          <c:max val="1.35"/>
          <c:min val="1.0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Distance point de référence (LEVIER) en m</a:t>
                </a:r>
              </a:p>
            </c:rich>
          </c:tx>
          <c:layout>
            <c:manualLayout>
              <c:xMode val="edge"/>
              <c:yMode val="edge"/>
              <c:x val="0.33593782808398948"/>
              <c:y val="0.916924369069250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\ &quot;m&quot;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92672"/>
        <c:crossesAt val="300"/>
        <c:crossBetween val="midCat"/>
        <c:majorUnit val="0.05"/>
        <c:minorUnit val="0.01"/>
      </c:valAx>
      <c:valAx>
        <c:axId val="-746792672"/>
        <c:scaling>
          <c:orientation val="minMax"/>
          <c:max val="600"/>
          <c:min val="3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
</a:t>
                </a:r>
              </a:p>
            </c:rich>
          </c:tx>
          <c:layout>
            <c:manualLayout>
              <c:xMode val="edge"/>
              <c:yMode val="edge"/>
              <c:x val="7.8125E-3"/>
              <c:y val="0.34153910761154854"/>
            </c:manualLayout>
          </c:layout>
          <c:overlay val="0"/>
          <c:spPr>
            <a:noFill/>
            <a:ln w="25400">
              <a:noFill/>
            </a:ln>
          </c:spPr>
        </c:title>
        <c:numFmt formatCode="0.0&quot; kg&quot;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-746780704"/>
        <c:crossesAt val="0.2"/>
        <c:crossBetween val="midCat"/>
        <c:minorUnit val="25"/>
      </c:valAx>
      <c:spPr>
        <a:solidFill>
          <a:srgbClr val="FFFFCC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254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28</xdr:row>
      <xdr:rowOff>95250</xdr:rowOff>
    </xdr:from>
    <xdr:to>
      <xdr:col>4</xdr:col>
      <xdr:colOff>304800</xdr:colOff>
      <xdr:row>33</xdr:row>
      <xdr:rowOff>9525</xdr:rowOff>
    </xdr:to>
    <xdr:sp macro="" textlink="">
      <xdr:nvSpPr>
        <xdr:cNvPr id="2" name="Word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866900" y="5429250"/>
          <a:ext cx="1485900" cy="8667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J F</a:t>
          </a:r>
        </a:p>
      </xdr:txBody>
    </xdr:sp>
    <xdr:clientData/>
  </xdr:twoCellAnchor>
  <xdr:twoCellAnchor>
    <xdr:from>
      <xdr:col>0</xdr:col>
      <xdr:colOff>447675</xdr:colOff>
      <xdr:row>28</xdr:row>
      <xdr:rowOff>9525</xdr:rowOff>
    </xdr:from>
    <xdr:to>
      <xdr:col>8</xdr:col>
      <xdr:colOff>704850</xdr:colOff>
      <xdr:row>47</xdr:row>
      <xdr:rowOff>28575</xdr:rowOff>
    </xdr:to>
    <xdr:graphicFrame macro="">
      <xdr:nvGraphicFramePr>
        <xdr:cNvPr id="3" name="Graphiqu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380693</xdr:colOff>
      <xdr:row>29</xdr:row>
      <xdr:rowOff>95522</xdr:rowOff>
    </xdr:from>
    <xdr:to>
      <xdr:col>3</xdr:col>
      <xdr:colOff>904399</xdr:colOff>
      <xdr:row>31</xdr:row>
      <xdr:rowOff>125558</xdr:rowOff>
    </xdr:to>
    <xdr:sp macro="" textlink="">
      <xdr:nvSpPr>
        <xdr:cNvPr id="4" name="WordArt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447493" y="7591697"/>
          <a:ext cx="2247731" cy="52533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F-JXOE</a:t>
          </a:r>
        </a:p>
      </xdr:txBody>
    </xdr:sp>
    <xdr:clientData/>
  </xdr:twoCellAnchor>
  <xdr:oneCellAnchor>
    <xdr:from>
      <xdr:col>0</xdr:col>
      <xdr:colOff>104775</xdr:colOff>
      <xdr:row>0</xdr:row>
      <xdr:rowOff>0</xdr:rowOff>
    </xdr:from>
    <xdr:ext cx="3514725" cy="1603623"/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514725" cy="1603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29</xdr:row>
      <xdr:rowOff>95250</xdr:rowOff>
    </xdr:from>
    <xdr:to>
      <xdr:col>4</xdr:col>
      <xdr:colOff>304800</xdr:colOff>
      <xdr:row>34</xdr:row>
      <xdr:rowOff>9525</xdr:rowOff>
    </xdr:to>
    <xdr:sp macro="" textlink="">
      <xdr:nvSpPr>
        <xdr:cNvPr id="2" name="Word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409700" y="7343775"/>
          <a:ext cx="2724150" cy="1152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J F</a:t>
          </a:r>
        </a:p>
      </xdr:txBody>
    </xdr:sp>
    <xdr:clientData/>
  </xdr:twoCellAnchor>
  <xdr:twoCellAnchor>
    <xdr:from>
      <xdr:col>0</xdr:col>
      <xdr:colOff>447675</xdr:colOff>
      <xdr:row>29</xdr:row>
      <xdr:rowOff>9525</xdr:rowOff>
    </xdr:from>
    <xdr:to>
      <xdr:col>8</xdr:col>
      <xdr:colOff>704850</xdr:colOff>
      <xdr:row>48</xdr:row>
      <xdr:rowOff>28575</xdr:rowOff>
    </xdr:to>
    <xdr:graphicFrame macro="">
      <xdr:nvGraphicFramePr>
        <xdr:cNvPr id="3" name="Graphiqu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547377</xdr:colOff>
      <xdr:row>30</xdr:row>
      <xdr:rowOff>95522</xdr:rowOff>
    </xdr:from>
    <xdr:to>
      <xdr:col>4</xdr:col>
      <xdr:colOff>35239</xdr:colOff>
      <xdr:row>32</xdr:row>
      <xdr:rowOff>125558</xdr:rowOff>
    </xdr:to>
    <xdr:sp macro="" textlink="">
      <xdr:nvSpPr>
        <xdr:cNvPr id="4" name="WordArt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618940" y="7655991"/>
          <a:ext cx="2250112" cy="530098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F-JMHM</a:t>
          </a:r>
        </a:p>
      </xdr:txBody>
    </xdr:sp>
    <xdr:clientData/>
  </xdr:twoCellAnchor>
  <xdr:oneCellAnchor>
    <xdr:from>
      <xdr:col>0</xdr:col>
      <xdr:colOff>104775</xdr:colOff>
      <xdr:row>0</xdr:row>
      <xdr:rowOff>0</xdr:rowOff>
    </xdr:from>
    <xdr:ext cx="3514725" cy="1603623"/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514725" cy="1603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535777</xdr:colOff>
      <xdr:row>72</xdr:row>
      <xdr:rowOff>142875</xdr:rowOff>
    </xdr:from>
    <xdr:to>
      <xdr:col>7</xdr:col>
      <xdr:colOff>1369215</xdr:colOff>
      <xdr:row>131</xdr:row>
      <xdr:rowOff>59531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86" t="628" r="587" b="1236"/>
        <a:stretch/>
      </xdr:blipFill>
      <xdr:spPr>
        <a:xfrm>
          <a:off x="845340" y="18026063"/>
          <a:ext cx="7846219" cy="11156156"/>
        </a:xfrm>
        <a:prstGeom prst="rect">
          <a:avLst/>
        </a:prstGeom>
      </xdr:spPr>
    </xdr:pic>
    <xdr:clientData/>
  </xdr:twoCellAnchor>
  <xdr:oneCellAnchor>
    <xdr:from>
      <xdr:col>3</xdr:col>
      <xdr:colOff>952499</xdr:colOff>
      <xdr:row>88</xdr:row>
      <xdr:rowOff>130968</xdr:rowOff>
    </xdr:from>
    <xdr:ext cx="3456524" cy="342786"/>
    <xdr:sp macro="" textlink="">
      <xdr:nvSpPr>
        <xdr:cNvPr id="8" name="ZoneTexte 7"/>
        <xdr:cNvSpPr txBox="1"/>
      </xdr:nvSpPr>
      <xdr:spPr>
        <a:xfrm>
          <a:off x="3750468" y="21312187"/>
          <a:ext cx="345652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0"/>
            <a:t>Aérodrome</a:t>
          </a:r>
          <a:r>
            <a:rPr lang="fr-FR" sz="1600" b="0" baseline="0"/>
            <a:t> de Villars - 03410 Domérat </a:t>
          </a:r>
          <a:endParaRPr lang="fr-FR" sz="1600" b="0"/>
        </a:p>
      </xdr:txBody>
    </xdr:sp>
    <xdr:clientData/>
  </xdr:oneCellAnchor>
  <xdr:oneCellAnchor>
    <xdr:from>
      <xdr:col>3</xdr:col>
      <xdr:colOff>940594</xdr:colOff>
      <xdr:row>90</xdr:row>
      <xdr:rowOff>95251</xdr:rowOff>
    </xdr:from>
    <xdr:ext cx="4503092" cy="593239"/>
    <xdr:sp macro="" textlink="">
      <xdr:nvSpPr>
        <xdr:cNvPr id="10" name="ZoneTexte 9"/>
        <xdr:cNvSpPr txBox="1"/>
      </xdr:nvSpPr>
      <xdr:spPr>
        <a:xfrm>
          <a:off x="3738563" y="21657470"/>
          <a:ext cx="4503092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0"/>
            <a:t>Super Guépard 03AIG de </a:t>
          </a:r>
          <a:r>
            <a:rPr lang="fr-FR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AÉROSERVICES GUÉPARD </a:t>
          </a:r>
          <a:r>
            <a:rPr lang="fr-FR" sz="1600" b="0"/>
            <a:t> </a:t>
          </a:r>
          <a:endParaRPr lang="fr-FR" sz="1600">
            <a:effectLst/>
          </a:endParaRPr>
        </a:p>
        <a:p>
          <a:endParaRPr lang="fr-FR" sz="1600" b="0"/>
        </a:p>
      </xdr:txBody>
    </xdr:sp>
    <xdr:clientData/>
  </xdr:oneCellAnchor>
  <xdr:oneCellAnchor>
    <xdr:from>
      <xdr:col>3</xdr:col>
      <xdr:colOff>940597</xdr:colOff>
      <xdr:row>86</xdr:row>
      <xdr:rowOff>142874</xdr:rowOff>
    </xdr:from>
    <xdr:ext cx="992195" cy="342786"/>
    <xdr:sp macro="" textlink="">
      <xdr:nvSpPr>
        <xdr:cNvPr id="11" name="ZoneTexte 10"/>
        <xdr:cNvSpPr txBox="1"/>
      </xdr:nvSpPr>
      <xdr:spPr>
        <a:xfrm>
          <a:off x="3738566" y="20943093"/>
          <a:ext cx="9921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0"/>
            <a:t>       /       /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29</xdr:row>
      <xdr:rowOff>95250</xdr:rowOff>
    </xdr:from>
    <xdr:to>
      <xdr:col>4</xdr:col>
      <xdr:colOff>304800</xdr:colOff>
      <xdr:row>34</xdr:row>
      <xdr:rowOff>9525</xdr:rowOff>
    </xdr:to>
    <xdr:sp macro="" textlink="">
      <xdr:nvSpPr>
        <xdr:cNvPr id="2" name="Word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409700" y="7591425"/>
          <a:ext cx="2724150" cy="1152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J F</a:t>
          </a:r>
        </a:p>
      </xdr:txBody>
    </xdr:sp>
    <xdr:clientData/>
  </xdr:twoCellAnchor>
  <xdr:twoCellAnchor>
    <xdr:from>
      <xdr:col>0</xdr:col>
      <xdr:colOff>447675</xdr:colOff>
      <xdr:row>29</xdr:row>
      <xdr:rowOff>9525</xdr:rowOff>
    </xdr:from>
    <xdr:to>
      <xdr:col>8</xdr:col>
      <xdr:colOff>704850</xdr:colOff>
      <xdr:row>48</xdr:row>
      <xdr:rowOff>28575</xdr:rowOff>
    </xdr:to>
    <xdr:graphicFrame macro="">
      <xdr:nvGraphicFramePr>
        <xdr:cNvPr id="3" name="Graphiqu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547377</xdr:colOff>
      <xdr:row>30</xdr:row>
      <xdr:rowOff>95522</xdr:rowOff>
    </xdr:from>
    <xdr:to>
      <xdr:col>4</xdr:col>
      <xdr:colOff>35239</xdr:colOff>
      <xdr:row>32</xdr:row>
      <xdr:rowOff>125558</xdr:rowOff>
    </xdr:to>
    <xdr:sp macro="" textlink="">
      <xdr:nvSpPr>
        <xdr:cNvPr id="4" name="WordArt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614177" y="7839347"/>
          <a:ext cx="2250112" cy="52533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F-JMHM</a:t>
          </a:r>
        </a:p>
      </xdr:txBody>
    </xdr:sp>
    <xdr:clientData/>
  </xdr:twoCellAnchor>
  <xdr:oneCellAnchor>
    <xdr:from>
      <xdr:col>0</xdr:col>
      <xdr:colOff>104775</xdr:colOff>
      <xdr:row>0</xdr:row>
      <xdr:rowOff>0</xdr:rowOff>
    </xdr:from>
    <xdr:ext cx="3514725" cy="1603623"/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514725" cy="1603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13</xdr:col>
      <xdr:colOff>547688</xdr:colOff>
      <xdr:row>95</xdr:row>
      <xdr:rowOff>154780</xdr:rowOff>
    </xdr:from>
    <xdr:to>
      <xdr:col>26</xdr:col>
      <xdr:colOff>231938</xdr:colOff>
      <xdr:row>166</xdr:row>
      <xdr:rowOff>166688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16" t="1348" r="5752"/>
        <a:stretch/>
      </xdr:blipFill>
      <xdr:spPr>
        <a:xfrm rot="16200000">
          <a:off x="10728009" y="24483534"/>
          <a:ext cx="13537408" cy="9590250"/>
        </a:xfrm>
        <a:prstGeom prst="rect">
          <a:avLst/>
        </a:prstGeom>
      </xdr:spPr>
    </xdr:pic>
    <xdr:clientData/>
  </xdr:twoCellAnchor>
  <xdr:twoCellAnchor editAs="oneCell">
    <xdr:from>
      <xdr:col>1</xdr:col>
      <xdr:colOff>535777</xdr:colOff>
      <xdr:row>72</xdr:row>
      <xdr:rowOff>142875</xdr:rowOff>
    </xdr:from>
    <xdr:to>
      <xdr:col>7</xdr:col>
      <xdr:colOff>1369215</xdr:colOff>
      <xdr:row>131</xdr:row>
      <xdr:rowOff>59531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86" t="628" r="587" b="1236"/>
        <a:stretch/>
      </xdr:blipFill>
      <xdr:spPr>
        <a:xfrm>
          <a:off x="840577" y="18116550"/>
          <a:ext cx="7834313" cy="11156156"/>
        </a:xfrm>
        <a:prstGeom prst="rect">
          <a:avLst/>
        </a:prstGeom>
      </xdr:spPr>
    </xdr:pic>
    <xdr:clientData/>
  </xdr:twoCellAnchor>
  <xdr:oneCellAnchor>
    <xdr:from>
      <xdr:col>3</xdr:col>
      <xdr:colOff>952499</xdr:colOff>
      <xdr:row>88</xdr:row>
      <xdr:rowOff>130968</xdr:rowOff>
    </xdr:from>
    <xdr:ext cx="3456524" cy="342786"/>
    <xdr:sp macro="" textlink="">
      <xdr:nvSpPr>
        <xdr:cNvPr id="8" name="ZoneTexte 7"/>
        <xdr:cNvSpPr txBox="1"/>
      </xdr:nvSpPr>
      <xdr:spPr>
        <a:xfrm>
          <a:off x="3743324" y="21152643"/>
          <a:ext cx="345652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0"/>
            <a:t>Aérodrome</a:t>
          </a:r>
          <a:r>
            <a:rPr lang="fr-FR" sz="1600" b="0" baseline="0"/>
            <a:t> de Villars - 03410 Domérat </a:t>
          </a:r>
          <a:endParaRPr lang="fr-FR" sz="1600" b="0"/>
        </a:p>
      </xdr:txBody>
    </xdr:sp>
    <xdr:clientData/>
  </xdr:oneCellAnchor>
  <xdr:oneCellAnchor>
    <xdr:from>
      <xdr:col>3</xdr:col>
      <xdr:colOff>940594</xdr:colOff>
      <xdr:row>90</xdr:row>
      <xdr:rowOff>95251</xdr:rowOff>
    </xdr:from>
    <xdr:ext cx="4503092" cy="593239"/>
    <xdr:sp macro="" textlink="">
      <xdr:nvSpPr>
        <xdr:cNvPr id="9" name="ZoneTexte 8"/>
        <xdr:cNvSpPr txBox="1"/>
      </xdr:nvSpPr>
      <xdr:spPr>
        <a:xfrm>
          <a:off x="3731419" y="21497926"/>
          <a:ext cx="4503092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0"/>
            <a:t>Super Guépard 03AIG de </a:t>
          </a:r>
          <a:r>
            <a:rPr lang="fr-FR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AÉROSERVICES GUÉPARD </a:t>
          </a:r>
          <a:r>
            <a:rPr lang="fr-FR" sz="1600" b="0"/>
            <a:t> </a:t>
          </a:r>
          <a:endParaRPr lang="fr-FR" sz="1600">
            <a:effectLst/>
          </a:endParaRPr>
        </a:p>
        <a:p>
          <a:endParaRPr lang="fr-FR" sz="1600" b="0"/>
        </a:p>
      </xdr:txBody>
    </xdr:sp>
    <xdr:clientData/>
  </xdr:oneCellAnchor>
  <xdr:oneCellAnchor>
    <xdr:from>
      <xdr:col>3</xdr:col>
      <xdr:colOff>940597</xdr:colOff>
      <xdr:row>86</xdr:row>
      <xdr:rowOff>142874</xdr:rowOff>
    </xdr:from>
    <xdr:ext cx="992195" cy="342786"/>
    <xdr:sp macro="" textlink="">
      <xdr:nvSpPr>
        <xdr:cNvPr id="10" name="ZoneTexte 9"/>
        <xdr:cNvSpPr txBox="1"/>
      </xdr:nvSpPr>
      <xdr:spPr>
        <a:xfrm>
          <a:off x="3731422" y="20783549"/>
          <a:ext cx="9921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0"/>
            <a:t>       /       /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29</xdr:row>
      <xdr:rowOff>95250</xdr:rowOff>
    </xdr:from>
    <xdr:to>
      <xdr:col>4</xdr:col>
      <xdr:colOff>304800</xdr:colOff>
      <xdr:row>34</xdr:row>
      <xdr:rowOff>9525</xdr:rowOff>
    </xdr:to>
    <xdr:sp macro="" textlink="">
      <xdr:nvSpPr>
        <xdr:cNvPr id="2" name="Word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409700" y="7591425"/>
          <a:ext cx="2724150" cy="11525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J F</a:t>
          </a:r>
        </a:p>
      </xdr:txBody>
    </xdr:sp>
    <xdr:clientData/>
  </xdr:twoCellAnchor>
  <xdr:twoCellAnchor>
    <xdr:from>
      <xdr:col>0</xdr:col>
      <xdr:colOff>447675</xdr:colOff>
      <xdr:row>29</xdr:row>
      <xdr:rowOff>9525</xdr:rowOff>
    </xdr:from>
    <xdr:to>
      <xdr:col>8</xdr:col>
      <xdr:colOff>704850</xdr:colOff>
      <xdr:row>48</xdr:row>
      <xdr:rowOff>28575</xdr:rowOff>
    </xdr:to>
    <xdr:graphicFrame macro="">
      <xdr:nvGraphicFramePr>
        <xdr:cNvPr id="3" name="Graphiqu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547377</xdr:colOff>
      <xdr:row>30</xdr:row>
      <xdr:rowOff>95522</xdr:rowOff>
    </xdr:from>
    <xdr:to>
      <xdr:col>4</xdr:col>
      <xdr:colOff>35239</xdr:colOff>
      <xdr:row>32</xdr:row>
      <xdr:rowOff>125558</xdr:rowOff>
    </xdr:to>
    <xdr:sp macro="" textlink="">
      <xdr:nvSpPr>
        <xdr:cNvPr id="4" name="WordArt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614177" y="7839347"/>
          <a:ext cx="2250112" cy="52533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F-JMHM</a:t>
          </a:r>
        </a:p>
      </xdr:txBody>
    </xdr:sp>
    <xdr:clientData/>
  </xdr:twoCellAnchor>
  <xdr:oneCellAnchor>
    <xdr:from>
      <xdr:col>0</xdr:col>
      <xdr:colOff>176213</xdr:colOff>
      <xdr:row>0</xdr:row>
      <xdr:rowOff>0</xdr:rowOff>
    </xdr:from>
    <xdr:ext cx="3514725" cy="1603623"/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3" y="0"/>
          <a:ext cx="3514725" cy="1603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119058</xdr:colOff>
      <xdr:row>70</xdr:row>
      <xdr:rowOff>11906</xdr:rowOff>
    </xdr:from>
    <xdr:to>
      <xdr:col>8</xdr:col>
      <xdr:colOff>464340</xdr:colOff>
      <xdr:row>128</xdr:row>
      <xdr:rowOff>119062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86" t="628" r="587" b="1236"/>
        <a:stretch/>
      </xdr:blipFill>
      <xdr:spPr>
        <a:xfrm>
          <a:off x="297652" y="12763500"/>
          <a:ext cx="7846219" cy="11156156"/>
        </a:xfrm>
        <a:prstGeom prst="rect">
          <a:avLst/>
        </a:prstGeom>
      </xdr:spPr>
    </xdr:pic>
    <xdr:clientData/>
  </xdr:twoCellAnchor>
  <xdr:oneCellAnchor>
    <xdr:from>
      <xdr:col>3</xdr:col>
      <xdr:colOff>559593</xdr:colOff>
      <xdr:row>85</xdr:row>
      <xdr:rowOff>178592</xdr:rowOff>
    </xdr:from>
    <xdr:ext cx="3456524" cy="342786"/>
    <xdr:sp macro="" textlink="">
      <xdr:nvSpPr>
        <xdr:cNvPr id="8" name="ZoneTexte 7"/>
        <xdr:cNvSpPr txBox="1"/>
      </xdr:nvSpPr>
      <xdr:spPr>
        <a:xfrm>
          <a:off x="3226593" y="15787686"/>
          <a:ext cx="345652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0"/>
            <a:t>Aérodrome</a:t>
          </a:r>
          <a:r>
            <a:rPr lang="fr-FR" sz="1600" b="0" baseline="0"/>
            <a:t> de Villars - 03410 Domérat </a:t>
          </a:r>
          <a:endParaRPr lang="fr-FR" sz="1600" b="0"/>
        </a:p>
      </xdr:txBody>
    </xdr:sp>
    <xdr:clientData/>
  </xdr:oneCellAnchor>
  <xdr:oneCellAnchor>
    <xdr:from>
      <xdr:col>3</xdr:col>
      <xdr:colOff>521494</xdr:colOff>
      <xdr:row>87</xdr:row>
      <xdr:rowOff>154781</xdr:rowOff>
    </xdr:from>
    <xdr:ext cx="4503092" cy="593239"/>
    <xdr:sp macro="" textlink="">
      <xdr:nvSpPr>
        <xdr:cNvPr id="9" name="ZoneTexte 8"/>
        <xdr:cNvSpPr txBox="1"/>
      </xdr:nvSpPr>
      <xdr:spPr>
        <a:xfrm>
          <a:off x="3188494" y="16144875"/>
          <a:ext cx="4503092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0"/>
            <a:t>Super Guépard 03AIG de </a:t>
          </a:r>
          <a:r>
            <a:rPr lang="fr-FR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AÉROSERVICES GUÉPARD </a:t>
          </a:r>
          <a:r>
            <a:rPr lang="fr-FR" sz="1600" b="0"/>
            <a:t> </a:t>
          </a:r>
          <a:endParaRPr lang="fr-FR" sz="1600">
            <a:effectLst/>
          </a:endParaRPr>
        </a:p>
        <a:p>
          <a:endParaRPr lang="fr-FR" sz="1600" b="0"/>
        </a:p>
      </xdr:txBody>
    </xdr:sp>
    <xdr:clientData/>
  </xdr:oneCellAnchor>
  <xdr:oneCellAnchor>
    <xdr:from>
      <xdr:col>3</xdr:col>
      <xdr:colOff>771528</xdr:colOff>
      <xdr:row>83</xdr:row>
      <xdr:rowOff>190499</xdr:rowOff>
    </xdr:from>
    <xdr:ext cx="992195" cy="342786"/>
    <xdr:sp macro="" textlink="">
      <xdr:nvSpPr>
        <xdr:cNvPr id="10" name="ZoneTexte 9"/>
        <xdr:cNvSpPr txBox="1"/>
      </xdr:nvSpPr>
      <xdr:spPr>
        <a:xfrm>
          <a:off x="3438528" y="15418593"/>
          <a:ext cx="9921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0"/>
            <a:t>       /       /</a:t>
          </a:r>
        </a:p>
      </xdr:txBody>
    </xdr:sp>
    <xdr:clientData/>
  </xdr:oneCellAnchor>
  <xdr:twoCellAnchor>
    <xdr:from>
      <xdr:col>12</xdr:col>
      <xdr:colOff>342900</xdr:colOff>
      <xdr:row>29</xdr:row>
      <xdr:rowOff>95250</xdr:rowOff>
    </xdr:from>
    <xdr:to>
      <xdr:col>14</xdr:col>
      <xdr:colOff>304800</xdr:colOff>
      <xdr:row>34</xdr:row>
      <xdr:rowOff>9525</xdr:rowOff>
    </xdr:to>
    <xdr:sp macro="" textlink="">
      <xdr:nvSpPr>
        <xdr:cNvPr id="11" name="Word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414463" y="7655719"/>
          <a:ext cx="2724150" cy="1164431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J F</a:t>
          </a:r>
        </a:p>
      </xdr:txBody>
    </xdr:sp>
    <xdr:clientData/>
  </xdr:twoCellAnchor>
  <xdr:twoCellAnchor>
    <xdr:from>
      <xdr:col>10</xdr:col>
      <xdr:colOff>447675</xdr:colOff>
      <xdr:row>29</xdr:row>
      <xdr:rowOff>9525</xdr:rowOff>
    </xdr:from>
    <xdr:to>
      <xdr:col>18</xdr:col>
      <xdr:colOff>704850</xdr:colOff>
      <xdr:row>48</xdr:row>
      <xdr:rowOff>28575</xdr:rowOff>
    </xdr:to>
    <xdr:graphicFrame macro="">
      <xdr:nvGraphicFramePr>
        <xdr:cNvPr id="12" name="Graphiqu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547377</xdr:colOff>
      <xdr:row>30</xdr:row>
      <xdr:rowOff>95522</xdr:rowOff>
    </xdr:from>
    <xdr:to>
      <xdr:col>14</xdr:col>
      <xdr:colOff>35239</xdr:colOff>
      <xdr:row>32</xdr:row>
      <xdr:rowOff>125558</xdr:rowOff>
    </xdr:to>
    <xdr:sp macro="" textlink="">
      <xdr:nvSpPr>
        <xdr:cNvPr id="13" name="WordArt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 rot="-9261">
          <a:off x="1618940" y="7906022"/>
          <a:ext cx="2250112" cy="530099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F-JMHM</a:t>
          </a:r>
        </a:p>
      </xdr:txBody>
    </xdr:sp>
    <xdr:clientData/>
  </xdr:twoCellAnchor>
  <xdr:oneCellAnchor>
    <xdr:from>
      <xdr:col>10</xdr:col>
      <xdr:colOff>485776</xdr:colOff>
      <xdr:row>0</xdr:row>
      <xdr:rowOff>0</xdr:rowOff>
    </xdr:from>
    <xdr:ext cx="3514725" cy="1603623"/>
    <xdr:pic>
      <xdr:nvPicPr>
        <xdr:cNvPr id="14" name="Image 1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8745" y="0"/>
          <a:ext cx="3514725" cy="1603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547683</xdr:colOff>
      <xdr:row>71</xdr:row>
      <xdr:rowOff>59531</xdr:rowOff>
    </xdr:from>
    <xdr:ext cx="7846219" cy="11156156"/>
    <xdr:pic>
      <xdr:nvPicPr>
        <xdr:cNvPr id="15" name="Image 1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86" t="628" r="587" b="1236"/>
        <a:stretch/>
      </xdr:blipFill>
      <xdr:spPr>
        <a:xfrm>
          <a:off x="8953496" y="13001625"/>
          <a:ext cx="7846219" cy="11156156"/>
        </a:xfrm>
        <a:prstGeom prst="rect">
          <a:avLst/>
        </a:prstGeom>
      </xdr:spPr>
    </xdr:pic>
    <xdr:clientData/>
  </xdr:oneCellAnchor>
  <xdr:oneCellAnchor>
    <xdr:from>
      <xdr:col>14</xdr:col>
      <xdr:colOff>130968</xdr:colOff>
      <xdr:row>87</xdr:row>
      <xdr:rowOff>35717</xdr:rowOff>
    </xdr:from>
    <xdr:ext cx="3456524" cy="342786"/>
    <xdr:sp macro="" textlink="">
      <xdr:nvSpPr>
        <xdr:cNvPr id="16" name="ZoneTexte 15"/>
        <xdr:cNvSpPr txBox="1"/>
      </xdr:nvSpPr>
      <xdr:spPr>
        <a:xfrm>
          <a:off x="12489656" y="16025811"/>
          <a:ext cx="345652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0"/>
            <a:t>Aérodrome</a:t>
          </a:r>
          <a:r>
            <a:rPr lang="fr-FR" sz="1600" b="0" baseline="0"/>
            <a:t> de Villars - 03410 Domérat </a:t>
          </a:r>
          <a:endParaRPr lang="fr-FR" sz="1600" b="0"/>
        </a:p>
      </xdr:txBody>
    </xdr:sp>
    <xdr:clientData/>
  </xdr:oneCellAnchor>
  <xdr:oneCellAnchor>
    <xdr:from>
      <xdr:col>14</xdr:col>
      <xdr:colOff>128588</xdr:colOff>
      <xdr:row>88</xdr:row>
      <xdr:rowOff>178594</xdr:rowOff>
    </xdr:from>
    <xdr:ext cx="4503092" cy="593239"/>
    <xdr:sp macro="" textlink="">
      <xdr:nvSpPr>
        <xdr:cNvPr id="17" name="ZoneTexte 16"/>
        <xdr:cNvSpPr txBox="1"/>
      </xdr:nvSpPr>
      <xdr:spPr>
        <a:xfrm>
          <a:off x="12487276" y="16359188"/>
          <a:ext cx="4503092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0"/>
            <a:t>Super Guépard 03AIG de </a:t>
          </a:r>
          <a:r>
            <a:rPr lang="fr-FR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AÉROSERVICES GUÉPARD </a:t>
          </a:r>
          <a:r>
            <a:rPr lang="fr-FR" sz="1600" b="0"/>
            <a:t> </a:t>
          </a:r>
          <a:endParaRPr lang="fr-FR" sz="1600">
            <a:effectLst/>
          </a:endParaRPr>
        </a:p>
        <a:p>
          <a:endParaRPr lang="fr-FR" sz="1600" b="0"/>
        </a:p>
      </xdr:txBody>
    </xdr:sp>
    <xdr:clientData/>
  </xdr:oneCellAnchor>
  <xdr:oneCellAnchor>
    <xdr:from>
      <xdr:col>14</xdr:col>
      <xdr:colOff>342903</xdr:colOff>
      <xdr:row>85</xdr:row>
      <xdr:rowOff>47624</xdr:rowOff>
    </xdr:from>
    <xdr:ext cx="992195" cy="342786"/>
    <xdr:sp macro="" textlink="">
      <xdr:nvSpPr>
        <xdr:cNvPr id="18" name="ZoneTexte 17"/>
        <xdr:cNvSpPr txBox="1"/>
      </xdr:nvSpPr>
      <xdr:spPr>
        <a:xfrm>
          <a:off x="12094372" y="15656718"/>
          <a:ext cx="9921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 b="0"/>
            <a:t>       /       /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419350" cy="1102342"/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419350" cy="1102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17462</xdr:colOff>
      <xdr:row>11</xdr:row>
      <xdr:rowOff>63825</xdr:rowOff>
    </xdr:from>
    <xdr:ext cx="3798000" cy="2848500"/>
    <xdr:pic>
      <xdr:nvPicPr>
        <xdr:cNvPr id="3" name="Image 2" descr="C:\Users\secretaire\Downloads\20250321_101939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462" y="2159325"/>
          <a:ext cx="3798000" cy="284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17462</xdr:colOff>
      <xdr:row>27</xdr:row>
      <xdr:rowOff>114298</xdr:rowOff>
    </xdr:from>
    <xdr:ext cx="3798000" cy="2848500"/>
    <xdr:pic>
      <xdr:nvPicPr>
        <xdr:cNvPr id="4" name="Image 3" descr="C:\Users\secretaire\Downloads\20250321_101921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462" y="5257798"/>
          <a:ext cx="3798000" cy="284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23</xdr:row>
      <xdr:rowOff>104775</xdr:rowOff>
    </xdr:from>
    <xdr:to>
      <xdr:col>6</xdr:col>
      <xdr:colOff>171450</xdr:colOff>
      <xdr:row>23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076825" y="508635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23</xdr:row>
      <xdr:rowOff>114300</xdr:rowOff>
    </xdr:from>
    <xdr:to>
      <xdr:col>7</xdr:col>
      <xdr:colOff>85725</xdr:colOff>
      <xdr:row>23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924550" y="5095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28</xdr:row>
      <xdr:rowOff>95250</xdr:rowOff>
    </xdr:from>
    <xdr:to>
      <xdr:col>4</xdr:col>
      <xdr:colOff>304800</xdr:colOff>
      <xdr:row>33</xdr:row>
      <xdr:rowOff>9525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 rot="-9261">
          <a:off x="1866900" y="2867025"/>
          <a:ext cx="1485900" cy="7239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J F</a:t>
          </a:r>
        </a:p>
      </xdr:txBody>
    </xdr:sp>
    <xdr:clientData/>
  </xdr:twoCellAnchor>
  <xdr:twoCellAnchor>
    <xdr:from>
      <xdr:col>0</xdr:col>
      <xdr:colOff>447675</xdr:colOff>
      <xdr:row>28</xdr:row>
      <xdr:rowOff>9525</xdr:rowOff>
    </xdr:from>
    <xdr:to>
      <xdr:col>8</xdr:col>
      <xdr:colOff>704850</xdr:colOff>
      <xdr:row>47</xdr:row>
      <xdr:rowOff>28575</xdr:rowOff>
    </xdr:to>
    <xdr:graphicFrame macro="">
      <xdr:nvGraphicFramePr>
        <xdr:cNvPr id="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494993</xdr:colOff>
      <xdr:row>29</xdr:row>
      <xdr:rowOff>66947</xdr:rowOff>
    </xdr:from>
    <xdr:to>
      <xdr:col>3</xdr:col>
      <xdr:colOff>256699</xdr:colOff>
      <xdr:row>31</xdr:row>
      <xdr:rowOff>96983</xdr:rowOff>
    </xdr:to>
    <xdr:sp macro="" textlink="">
      <xdr:nvSpPr>
        <xdr:cNvPr id="6" name="WordArt 7"/>
        <xdr:cNvSpPr>
          <a:spLocks noChangeArrowheads="1" noChangeShapeType="1" noTextEdit="1"/>
        </xdr:cNvSpPr>
      </xdr:nvSpPr>
      <xdr:spPr bwMode="auto">
        <a:xfrm rot="-9261">
          <a:off x="1256993" y="5496197"/>
          <a:ext cx="1285706" cy="41103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0"/>
                </a:srgbClr>
              </a:solidFill>
              <a:effectLst/>
              <a:latin typeface="Arial Black" panose="020B0A04020102020204" pitchFamily="34" charset="0"/>
            </a:rPr>
            <a:t>F-JXOE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590550</xdr:colOff>
      <xdr:row>6</xdr:row>
      <xdr:rowOff>129559</xdr:rowOff>
    </xdr:to>
    <xdr:pic>
      <xdr:nvPicPr>
        <xdr:cNvPr id="7" name="Imag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76550" cy="1310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opLeftCell="A16" zoomScale="90" zoomScaleNormal="90" workbookViewId="0">
      <selection activeCell="L39" sqref="L39"/>
    </sheetView>
  </sheetViews>
  <sheetFormatPr baseColWidth="10" defaultRowHeight="15"/>
  <cols>
    <col min="1" max="1" width="4.5703125" customWidth="1"/>
    <col min="3" max="3" width="25.85546875" customWidth="1"/>
    <col min="4" max="4" width="15.5703125" customWidth="1"/>
    <col min="5" max="5" width="15.140625" customWidth="1"/>
    <col min="6" max="6" width="20.42578125" customWidth="1"/>
    <col min="7" max="7" width="14.5703125" customWidth="1"/>
    <col min="8" max="8" width="21.7109375" customWidth="1"/>
    <col min="9" max="9" width="15.28515625" bestFit="1" customWidth="1"/>
    <col min="10" max="10" width="1.42578125" customWidth="1"/>
  </cols>
  <sheetData>
    <row r="1" spans="1:10" ht="30">
      <c r="H1" s="136">
        <f ca="1">TODAY()</f>
        <v>46101</v>
      </c>
      <c r="I1" s="136"/>
    </row>
    <row r="2" spans="1:10" ht="20.100000000000001" customHeight="1"/>
    <row r="3" spans="1:10" ht="20.100000000000001" customHeight="1"/>
    <row r="4" spans="1:10" ht="20.100000000000001" customHeight="1"/>
    <row r="5" spans="1:10" ht="20.100000000000001" customHeight="1"/>
    <row r="6" spans="1:10" ht="20.100000000000001" customHeight="1"/>
    <row r="7" spans="1:10" ht="20.100000000000001" customHeight="1"/>
    <row r="8" spans="1:10" ht="20.100000000000001" customHeight="1"/>
    <row r="9" spans="1:10" ht="20.100000000000001" customHeight="1">
      <c r="A9" s="122" t="s">
        <v>33</v>
      </c>
      <c r="B9" s="124"/>
      <c r="C9" s="142"/>
      <c r="D9" s="142"/>
      <c r="E9" s="142"/>
      <c r="F9" s="122" t="s">
        <v>32</v>
      </c>
      <c r="G9" s="142"/>
      <c r="H9" s="142"/>
      <c r="I9" s="142"/>
      <c r="J9" s="123"/>
    </row>
    <row r="10" spans="1:10" ht="20.100000000000001" customHeight="1">
      <c r="A10" s="73"/>
      <c r="B10" s="73"/>
      <c r="C10" s="73"/>
      <c r="D10" s="73"/>
      <c r="E10" s="73"/>
      <c r="F10" s="73"/>
      <c r="G10" s="73"/>
      <c r="H10" s="73"/>
      <c r="I10" s="73"/>
    </row>
    <row r="11" spans="1:10" ht="20.100000000000001" customHeight="1">
      <c r="A11" s="139" t="s">
        <v>42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 ht="20.100000000000001" customHeight="1">
      <c r="A12" s="73"/>
      <c r="B12" s="73"/>
      <c r="C12" s="118"/>
      <c r="D12" s="93"/>
      <c r="E12" s="93"/>
      <c r="F12" s="93"/>
      <c r="G12" s="93"/>
      <c r="H12" s="93"/>
      <c r="I12" s="73"/>
    </row>
    <row r="13" spans="1:10" ht="20.100000000000001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0" ht="20.100000000000001" customHeight="1">
      <c r="A14" s="114"/>
      <c r="B14" s="116"/>
      <c r="C14" s="141" t="s">
        <v>18</v>
      </c>
      <c r="D14" s="141"/>
      <c r="E14" s="141"/>
      <c r="F14" s="141"/>
      <c r="G14" s="141"/>
      <c r="H14" s="141"/>
      <c r="I14" s="115"/>
    </row>
    <row r="15" spans="1:10" ht="20.100000000000001" customHeight="1">
      <c r="A15" s="114"/>
      <c r="B15" s="89"/>
      <c r="C15" s="89"/>
      <c r="H15" s="89"/>
      <c r="I15" s="89"/>
    </row>
    <row r="16" spans="1:10" ht="20.100000000000001" customHeight="1" thickBot="1">
      <c r="A16" s="73"/>
      <c r="B16" s="89"/>
      <c r="C16" s="89"/>
      <c r="D16" s="89"/>
      <c r="E16" s="89"/>
      <c r="F16" s="89"/>
      <c r="G16" s="89"/>
      <c r="H16" s="89"/>
      <c r="I16" s="89"/>
    </row>
    <row r="17" spans="1:10" ht="33.75" customHeight="1">
      <c r="A17" s="73"/>
      <c r="B17" s="89"/>
      <c r="C17" s="113"/>
      <c r="D17" s="112"/>
      <c r="E17" s="111" t="s">
        <v>0</v>
      </c>
      <c r="F17" s="111" t="s">
        <v>1</v>
      </c>
      <c r="G17" s="111" t="s">
        <v>2</v>
      </c>
      <c r="H17" s="110" t="s">
        <v>3</v>
      </c>
      <c r="I17" s="109"/>
    </row>
    <row r="18" spans="1:10" ht="20.100000000000001" customHeight="1">
      <c r="A18" s="73"/>
      <c r="B18" s="89"/>
      <c r="C18" s="107" t="s">
        <v>20</v>
      </c>
      <c r="D18" s="97"/>
      <c r="E18" s="106"/>
      <c r="F18" s="108">
        <v>64</v>
      </c>
      <c r="G18" s="95">
        <v>0</v>
      </c>
      <c r="H18" s="94">
        <f t="shared" ref="H18:H24" si="0">G18*F18</f>
        <v>0</v>
      </c>
      <c r="I18" s="99"/>
    </row>
    <row r="19" spans="1:10" ht="20.100000000000001" customHeight="1" thickBot="1">
      <c r="A19" s="73"/>
      <c r="B19" s="89"/>
      <c r="C19" s="107" t="s">
        <v>21</v>
      </c>
      <c r="D19" s="97"/>
      <c r="E19" s="106"/>
      <c r="F19" s="105">
        <v>228</v>
      </c>
      <c r="G19" s="95">
        <v>1.413</v>
      </c>
      <c r="H19" s="94">
        <f t="shared" si="0"/>
        <v>322.16399999999999</v>
      </c>
      <c r="I19" s="99"/>
    </row>
    <row r="20" spans="1:10" ht="20.100000000000001" customHeight="1">
      <c r="A20" s="73"/>
      <c r="B20" s="89"/>
      <c r="C20" s="98" t="s">
        <v>4</v>
      </c>
      <c r="D20" s="97"/>
      <c r="E20" s="104"/>
      <c r="F20" s="43">
        <v>81</v>
      </c>
      <c r="G20" s="102">
        <v>1.2949999999999999</v>
      </c>
      <c r="H20" s="94">
        <f t="shared" si="0"/>
        <v>104.895</v>
      </c>
      <c r="I20" s="99"/>
    </row>
    <row r="21" spans="1:10" ht="20.100000000000001" customHeight="1" thickBot="1">
      <c r="A21" s="73"/>
      <c r="B21" s="89"/>
      <c r="C21" s="98" t="s">
        <v>5</v>
      </c>
      <c r="D21" s="97"/>
      <c r="E21" s="103"/>
      <c r="F21" s="44">
        <v>81</v>
      </c>
      <c r="G21" s="102">
        <v>1.2949999999999999</v>
      </c>
      <c r="H21" s="94">
        <f t="shared" si="0"/>
        <v>104.895</v>
      </c>
      <c r="I21" s="99"/>
    </row>
    <row r="22" spans="1:10" ht="20.100000000000001" customHeight="1" thickBot="1">
      <c r="A22" s="73"/>
      <c r="B22" s="89"/>
      <c r="C22" s="98" t="s">
        <v>39</v>
      </c>
      <c r="D22" s="101"/>
      <c r="E22" s="49">
        <v>20</v>
      </c>
      <c r="F22" s="120">
        <f>E22*0.72</f>
        <v>14.399999999999999</v>
      </c>
      <c r="G22" s="95">
        <v>1.9850000000000001</v>
      </c>
      <c r="H22" s="94">
        <f t="shared" si="0"/>
        <v>28.584</v>
      </c>
      <c r="I22" s="99"/>
    </row>
    <row r="23" spans="1:10" ht="20.100000000000001" customHeight="1" thickBot="1">
      <c r="A23" s="73"/>
      <c r="B23" s="89"/>
      <c r="C23" s="98" t="s">
        <v>31</v>
      </c>
      <c r="D23" s="100"/>
      <c r="E23" s="119"/>
      <c r="F23" s="121">
        <v>3</v>
      </c>
      <c r="G23" s="102">
        <v>1.69</v>
      </c>
      <c r="H23" s="94">
        <f t="shared" si="0"/>
        <v>5.07</v>
      </c>
      <c r="I23" s="99"/>
    </row>
    <row r="24" spans="1:10" ht="20.100000000000001" customHeight="1" thickBot="1">
      <c r="A24" s="73"/>
      <c r="B24" s="89"/>
      <c r="C24" s="98" t="s">
        <v>19</v>
      </c>
      <c r="D24" s="97"/>
      <c r="E24" s="96"/>
      <c r="F24" s="121">
        <v>1</v>
      </c>
      <c r="G24" s="102">
        <v>2.33</v>
      </c>
      <c r="H24" s="94">
        <f t="shared" si="0"/>
        <v>2.33</v>
      </c>
      <c r="I24" s="93"/>
    </row>
    <row r="25" spans="1:10" ht="20.100000000000001" customHeight="1" thickBot="1">
      <c r="A25" s="73"/>
      <c r="B25" s="89"/>
      <c r="C25" s="137" t="s">
        <v>16</v>
      </c>
      <c r="D25" s="138"/>
      <c r="E25" s="138"/>
      <c r="F25" s="92">
        <f>SUM(F18:F24)</f>
        <v>472.4</v>
      </c>
      <c r="G25" s="91">
        <f>H25/F25</f>
        <v>1.2022396274343776</v>
      </c>
      <c r="H25" s="90">
        <f>SUM(H18:H24)</f>
        <v>567.93799999999999</v>
      </c>
      <c r="I25" s="84"/>
    </row>
    <row r="26" spans="1:10" ht="20.100000000000001" customHeight="1">
      <c r="A26" s="73"/>
      <c r="B26" s="89"/>
      <c r="C26" s="88"/>
      <c r="D26" s="87"/>
      <c r="E26" s="83"/>
      <c r="F26" s="86"/>
      <c r="G26" s="85"/>
      <c r="H26" s="84"/>
      <c r="I26" s="84"/>
    </row>
    <row r="27" spans="1:10" ht="20.100000000000001" customHeight="1">
      <c r="A27" s="140" t="s">
        <v>22</v>
      </c>
      <c r="B27" s="140"/>
      <c r="C27" s="140"/>
      <c r="D27" s="140"/>
      <c r="E27" s="140"/>
      <c r="F27" s="140"/>
      <c r="G27" s="140"/>
      <c r="H27" s="140"/>
      <c r="I27" s="140"/>
      <c r="J27" s="140"/>
    </row>
    <row r="28" spans="1:10" ht="20.100000000000001" customHeight="1">
      <c r="A28" s="73"/>
      <c r="B28" s="83"/>
      <c r="C28" s="83"/>
      <c r="D28" s="83"/>
      <c r="E28" s="83"/>
      <c r="F28" s="83"/>
      <c r="G28" s="73"/>
      <c r="H28" s="73"/>
      <c r="I28" s="73"/>
    </row>
    <row r="29" spans="1:10" ht="20.100000000000001" customHeight="1">
      <c r="A29" s="73"/>
      <c r="B29" s="73"/>
      <c r="C29" s="73"/>
      <c r="D29" s="73"/>
      <c r="E29" s="73"/>
      <c r="F29" s="73"/>
      <c r="G29" s="73"/>
      <c r="H29" s="73"/>
      <c r="I29" s="73"/>
    </row>
    <row r="30" spans="1:10" ht="20.100000000000001" customHeight="1">
      <c r="A30" s="73"/>
      <c r="B30" s="73"/>
      <c r="C30" s="73"/>
      <c r="D30" s="73"/>
      <c r="E30" s="73"/>
      <c r="F30" s="73"/>
      <c r="G30" s="73"/>
      <c r="H30" s="73"/>
      <c r="I30" s="73"/>
    </row>
    <row r="31" spans="1:10" ht="20.100000000000001" customHeight="1">
      <c r="A31" s="73"/>
      <c r="B31" s="73"/>
      <c r="C31" s="73"/>
      <c r="D31" s="73"/>
      <c r="E31" s="73"/>
      <c r="F31" s="73"/>
      <c r="G31" s="73"/>
      <c r="H31" s="73"/>
      <c r="I31" s="73"/>
    </row>
    <row r="32" spans="1:10" ht="20.100000000000001" customHeight="1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20.100000000000001" customHeight="1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20.100000000000001" customHeight="1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20.100000000000001" customHeight="1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20.100000000000001" customHeight="1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20.100000000000001" customHeight="1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20.100000000000001" customHeight="1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20.100000000000001" customHeight="1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20.100000000000001" customHeight="1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20.100000000000001" customHeight="1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20.100000000000001" customHeight="1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20.100000000000001" customHeight="1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20.100000000000001" customHeight="1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20.100000000000001" customHeight="1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20.100000000000001" customHeight="1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20.100000000000001" customHeight="1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20.100000000000001" customHeight="1">
      <c r="A48" s="73"/>
      <c r="B48" s="73"/>
      <c r="C48" s="73"/>
      <c r="D48" s="82"/>
      <c r="E48" s="82"/>
      <c r="F48" s="82"/>
      <c r="G48" s="82"/>
      <c r="H48" s="82"/>
      <c r="I48" s="73"/>
    </row>
    <row r="49" spans="1:9" ht="20.100000000000001" hidden="1" customHeight="1">
      <c r="A49" s="73"/>
      <c r="B49" s="77"/>
      <c r="C49" s="77"/>
      <c r="D49" s="79">
        <v>1.1200000000000001</v>
      </c>
      <c r="E49" s="79">
        <v>300</v>
      </c>
      <c r="F49" s="79">
        <v>1.07</v>
      </c>
      <c r="G49" s="79">
        <f>F25</f>
        <v>472.4</v>
      </c>
      <c r="H49" s="77"/>
      <c r="I49" s="73"/>
    </row>
    <row r="50" spans="1:9" ht="20.100000000000001" hidden="1" customHeight="1">
      <c r="A50" s="73"/>
      <c r="B50" s="77"/>
      <c r="C50" s="77"/>
      <c r="D50" s="81">
        <v>1.1200000000000001</v>
      </c>
      <c r="E50" s="81">
        <v>472.5</v>
      </c>
      <c r="F50" s="80">
        <f>G25</f>
        <v>1.2022396274343776</v>
      </c>
      <c r="G50" s="79">
        <f>F25</f>
        <v>472.4</v>
      </c>
      <c r="H50" s="77"/>
      <c r="I50" s="73"/>
    </row>
    <row r="51" spans="1:9" ht="20.100000000000001" hidden="1" customHeight="1">
      <c r="A51" s="73"/>
      <c r="B51" s="77"/>
      <c r="C51" s="77"/>
      <c r="D51" s="81">
        <v>1.31</v>
      </c>
      <c r="E51" s="81">
        <v>472.5</v>
      </c>
      <c r="F51" s="80">
        <f>G25</f>
        <v>1.2022396274343776</v>
      </c>
      <c r="G51" s="79">
        <v>300</v>
      </c>
      <c r="H51" s="77"/>
      <c r="I51" s="73"/>
    </row>
    <row r="52" spans="1:9" ht="20.100000000000001" hidden="1" customHeight="1">
      <c r="A52" s="73"/>
      <c r="B52" s="77"/>
      <c r="C52" s="77"/>
      <c r="D52" s="79">
        <v>1.31</v>
      </c>
      <c r="E52" s="79">
        <v>300</v>
      </c>
      <c r="F52" s="80"/>
      <c r="G52" s="79"/>
      <c r="H52" s="77"/>
      <c r="I52" s="73"/>
    </row>
    <row r="53" spans="1:9" ht="20.100000000000001" customHeight="1">
      <c r="A53" s="73"/>
      <c r="B53" s="77"/>
      <c r="C53" s="77"/>
      <c r="D53" s="79"/>
      <c r="E53" s="79"/>
      <c r="F53" s="79"/>
      <c r="G53" s="79"/>
      <c r="H53" s="77"/>
      <c r="I53" s="73"/>
    </row>
    <row r="54" spans="1:9" ht="20.100000000000001" customHeight="1">
      <c r="A54" s="73"/>
      <c r="B54" s="73"/>
      <c r="C54" s="77"/>
      <c r="D54" s="77"/>
      <c r="E54" s="77"/>
      <c r="F54" s="77"/>
      <c r="G54" s="77"/>
      <c r="H54" s="77"/>
      <c r="I54" s="73"/>
    </row>
    <row r="55" spans="1:9" ht="20.100000000000001" customHeight="1">
      <c r="A55" s="73"/>
      <c r="B55" s="73"/>
      <c r="C55" s="77"/>
      <c r="D55" s="77"/>
      <c r="E55" s="77"/>
      <c r="F55" s="77"/>
      <c r="G55" s="77"/>
      <c r="H55" s="77"/>
      <c r="I55" s="73"/>
    </row>
    <row r="56" spans="1:9" ht="20.100000000000001" customHeight="1">
      <c r="A56" s="73"/>
      <c r="B56" s="73" t="s">
        <v>6</v>
      </c>
      <c r="C56" s="77"/>
      <c r="D56" s="76">
        <v>2</v>
      </c>
      <c r="E56" s="77"/>
      <c r="F56" s="77"/>
      <c r="G56" s="78"/>
      <c r="H56" s="77"/>
      <c r="I56" s="73"/>
    </row>
    <row r="57" spans="1:9" ht="20.100000000000001" customHeight="1">
      <c r="A57" s="73"/>
      <c r="B57" s="73" t="s">
        <v>7</v>
      </c>
      <c r="C57" s="77"/>
      <c r="D57" s="76">
        <v>0.5</v>
      </c>
      <c r="E57" s="77"/>
      <c r="F57" s="77"/>
      <c r="G57" s="77"/>
      <c r="H57" s="77"/>
      <c r="I57" s="73"/>
    </row>
    <row r="58" spans="1:9" ht="20.100000000000001" customHeight="1">
      <c r="A58" s="73"/>
      <c r="B58" s="73" t="s">
        <v>8</v>
      </c>
      <c r="C58" s="77"/>
      <c r="D58" s="76">
        <v>0.2</v>
      </c>
      <c r="E58" s="77"/>
      <c r="F58" s="77"/>
      <c r="G58" s="77"/>
      <c r="H58" s="77"/>
      <c r="I58" s="73"/>
    </row>
    <row r="59" spans="1:9" ht="20.100000000000001" customHeight="1">
      <c r="B59" s="73" t="s">
        <v>40</v>
      </c>
      <c r="C59" s="24"/>
      <c r="D59" s="76">
        <v>0.2</v>
      </c>
      <c r="E59" s="24"/>
      <c r="F59" s="24"/>
      <c r="G59" s="24"/>
      <c r="H59" s="24"/>
      <c r="I59" s="24"/>
    </row>
    <row r="60" spans="1:9" ht="20.100000000000001" customHeight="1">
      <c r="B60" s="24"/>
      <c r="C60" s="24"/>
      <c r="D60" s="75">
        <f>SUM(D56:D59)</f>
        <v>2.9000000000000004</v>
      </c>
      <c r="E60" s="24"/>
      <c r="F60" s="24"/>
      <c r="G60" s="24"/>
      <c r="H60" s="24"/>
      <c r="I60" s="24"/>
    </row>
    <row r="61" spans="1:9" ht="20.100000000000001" customHeight="1">
      <c r="B61" s="24"/>
      <c r="C61" s="24"/>
      <c r="D61" s="24"/>
      <c r="E61" s="24"/>
      <c r="F61" s="24"/>
      <c r="G61" s="24"/>
      <c r="H61" s="24"/>
      <c r="I61" s="24"/>
    </row>
    <row r="62" spans="1:9" ht="20.100000000000001" customHeight="1">
      <c r="B62" s="74" t="s">
        <v>34</v>
      </c>
      <c r="C62" s="24"/>
      <c r="D62" s="24"/>
      <c r="E62" s="24"/>
      <c r="F62" s="74" t="s">
        <v>35</v>
      </c>
      <c r="G62" s="24"/>
      <c r="H62" s="24"/>
      <c r="I62" s="24"/>
    </row>
    <row r="63" spans="1:9" ht="20.100000000000001" customHeight="1">
      <c r="B63" s="73" t="s">
        <v>10</v>
      </c>
      <c r="C63" s="24"/>
      <c r="D63" s="25">
        <v>2</v>
      </c>
      <c r="E63" s="24" t="s">
        <v>15</v>
      </c>
      <c r="F63" s="73" t="s">
        <v>10</v>
      </c>
      <c r="G63" s="24"/>
      <c r="H63" s="25">
        <v>2</v>
      </c>
      <c r="I63" s="24" t="s">
        <v>15</v>
      </c>
    </row>
    <row r="64" spans="1:9" ht="20.100000000000001" customHeight="1">
      <c r="B64" s="73" t="s">
        <v>11</v>
      </c>
      <c r="C64" s="24"/>
      <c r="D64" s="25">
        <v>8</v>
      </c>
      <c r="E64" s="24" t="s">
        <v>15</v>
      </c>
      <c r="F64" s="73" t="s">
        <v>13</v>
      </c>
      <c r="G64" s="24"/>
      <c r="H64" s="25">
        <v>5</v>
      </c>
      <c r="I64" s="24" t="s">
        <v>15</v>
      </c>
    </row>
    <row r="65" spans="2:9" ht="20.100000000000001" customHeight="1">
      <c r="B65" s="73" t="s">
        <v>14</v>
      </c>
      <c r="C65" s="24"/>
      <c r="D65" s="25">
        <v>8</v>
      </c>
      <c r="E65" s="24" t="s">
        <v>15</v>
      </c>
      <c r="F65" s="73" t="s">
        <v>14</v>
      </c>
      <c r="G65" s="24"/>
      <c r="H65" s="25">
        <v>8</v>
      </c>
      <c r="I65" s="24" t="s">
        <v>15</v>
      </c>
    </row>
    <row r="66" spans="2:9" ht="20.100000000000001" customHeight="1"/>
    <row r="67" spans="2:9" ht="20.100000000000001" customHeight="1">
      <c r="B67" s="24"/>
      <c r="C67" s="24"/>
      <c r="D67" s="72">
        <f>SUM(D63:D65)</f>
        <v>18</v>
      </c>
      <c r="E67" s="24" t="s">
        <v>15</v>
      </c>
      <c r="F67" s="24"/>
      <c r="G67" s="24"/>
      <c r="H67" s="72">
        <f>SUM(H63:H65)</f>
        <v>15</v>
      </c>
      <c r="I67" s="24" t="s">
        <v>15</v>
      </c>
    </row>
    <row r="68" spans="2:9" ht="20.100000000000001" customHeight="1">
      <c r="B68" s="24"/>
      <c r="C68" s="24"/>
      <c r="D68" s="24"/>
      <c r="E68" s="24"/>
      <c r="F68" s="24"/>
      <c r="G68" s="24"/>
      <c r="H68" s="24"/>
      <c r="I68" s="24"/>
    </row>
    <row r="69" spans="2:9">
      <c r="B69" s="24"/>
      <c r="C69" s="24"/>
      <c r="D69" s="24"/>
      <c r="E69" s="24"/>
      <c r="F69" s="24"/>
      <c r="G69" s="24"/>
      <c r="H69" s="24"/>
      <c r="I69" s="24"/>
    </row>
    <row r="70" spans="2:9">
      <c r="B70" s="24"/>
      <c r="C70" s="24"/>
      <c r="D70" s="24"/>
      <c r="E70" s="24"/>
      <c r="F70" s="24"/>
      <c r="G70" s="24"/>
      <c r="H70" s="24"/>
      <c r="I70" s="24"/>
    </row>
    <row r="71" spans="2:9">
      <c r="B71" s="24"/>
      <c r="C71" s="24"/>
      <c r="D71" s="24"/>
      <c r="E71" s="24"/>
      <c r="F71" s="24"/>
      <c r="G71" s="24"/>
      <c r="H71" s="24"/>
      <c r="I71" s="24"/>
    </row>
    <row r="72" spans="2:9">
      <c r="B72" s="24"/>
      <c r="C72" s="24"/>
      <c r="D72" s="24"/>
      <c r="E72" s="24"/>
      <c r="F72" s="24"/>
      <c r="G72" s="24"/>
      <c r="H72" s="24"/>
      <c r="I72" s="24"/>
    </row>
    <row r="73" spans="2:9">
      <c r="B73" s="24"/>
      <c r="C73" s="24"/>
      <c r="D73" s="24"/>
      <c r="E73" s="24"/>
      <c r="F73" s="24"/>
      <c r="G73" s="24"/>
      <c r="H73" s="24"/>
      <c r="I73" s="24"/>
    </row>
    <row r="74" spans="2:9">
      <c r="B74" s="24"/>
      <c r="C74" s="24"/>
      <c r="D74" s="24"/>
      <c r="E74" s="24"/>
      <c r="F74" s="24"/>
      <c r="G74" s="24"/>
      <c r="H74" s="24"/>
      <c r="I74" s="24"/>
    </row>
    <row r="75" spans="2:9">
      <c r="B75" s="24"/>
      <c r="C75" s="24"/>
      <c r="D75" s="24"/>
      <c r="E75" s="24"/>
      <c r="F75" s="24"/>
      <c r="G75" s="24"/>
      <c r="H75" s="24"/>
      <c r="I75" s="24"/>
    </row>
    <row r="76" spans="2:9">
      <c r="B76" s="24"/>
      <c r="C76" s="24"/>
      <c r="D76" s="24"/>
      <c r="E76" s="24"/>
      <c r="F76" s="24"/>
      <c r="G76" s="24"/>
      <c r="H76" s="24"/>
      <c r="I76" s="24"/>
    </row>
    <row r="77" spans="2:9">
      <c r="B77" s="24"/>
      <c r="C77" s="24"/>
      <c r="D77" s="24"/>
      <c r="E77" s="24"/>
      <c r="F77" s="24"/>
      <c r="G77" s="24"/>
      <c r="H77" s="24"/>
      <c r="I77" s="24"/>
    </row>
    <row r="78" spans="2:9">
      <c r="B78" s="24"/>
      <c r="C78" s="24"/>
      <c r="D78" s="24"/>
      <c r="E78" s="24"/>
      <c r="F78" s="24"/>
      <c r="G78" s="24"/>
      <c r="H78" s="24"/>
      <c r="I78" s="24"/>
    </row>
  </sheetData>
  <mergeCells count="7">
    <mergeCell ref="H1:I1"/>
    <mergeCell ref="C25:E25"/>
    <mergeCell ref="A11:J11"/>
    <mergeCell ref="A27:J27"/>
    <mergeCell ref="C14:H14"/>
    <mergeCell ref="G9:I9"/>
    <mergeCell ref="C9:E9"/>
  </mergeCells>
  <conditionalFormatting sqref="F25">
    <cfRule type="cellIs" dxfId="9" priority="1" operator="greaterThan">
      <formula>"472,5 kg"</formula>
    </cfRule>
    <cfRule type="cellIs" dxfId="8" priority="2" operator="between">
      <formula>"306,0 kg"</formula>
      <formula>"472,5 kg"</formula>
    </cfRule>
  </conditionalFormatting>
  <pageMargins left="0.59055118110236227" right="0.11811023622047245" top="0.35433070866141736" bottom="0.35433070866141736" header="0.31496062992125984" footer="0.31496062992125984"/>
  <pageSetup paperSize="9" scale="62"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79"/>
  <sheetViews>
    <sheetView tabSelected="1" topLeftCell="A16" zoomScale="80" zoomScaleNormal="80" workbookViewId="0">
      <selection activeCell="F21" sqref="F21"/>
    </sheetView>
  </sheetViews>
  <sheetFormatPr baseColWidth="10" defaultRowHeight="15"/>
  <cols>
    <col min="1" max="1" width="4.5703125" customWidth="1"/>
    <col min="3" max="3" width="25.85546875" customWidth="1"/>
    <col min="4" max="4" width="15.5703125" customWidth="1"/>
    <col min="5" max="5" width="15.140625" customWidth="1"/>
    <col min="6" max="6" width="22.42578125" customWidth="1"/>
    <col min="7" max="7" width="14.5703125" customWidth="1"/>
    <col min="8" max="8" width="21.7109375" customWidth="1"/>
    <col min="9" max="9" width="15.28515625" bestFit="1" customWidth="1"/>
    <col min="10" max="10" width="1.42578125" customWidth="1"/>
    <col min="14" max="14" width="11.42578125" customWidth="1"/>
  </cols>
  <sheetData>
    <row r="1" spans="1:10" ht="30">
      <c r="H1" s="136">
        <f ca="1">TODAY()</f>
        <v>46101</v>
      </c>
      <c r="I1" s="136"/>
    </row>
    <row r="2" spans="1:10" ht="20.100000000000001" customHeight="1"/>
    <row r="3" spans="1:10" ht="20.100000000000001" customHeight="1"/>
    <row r="4" spans="1:10" ht="20.100000000000001" customHeight="1"/>
    <row r="5" spans="1:10" ht="20.100000000000001" customHeight="1"/>
    <row r="6" spans="1:10" ht="20.100000000000001" customHeight="1"/>
    <row r="7" spans="1:10" ht="20.100000000000001" customHeight="1"/>
    <row r="8" spans="1:10" ht="20.100000000000001" customHeight="1"/>
    <row r="9" spans="1:10" ht="20.100000000000001" customHeight="1">
      <c r="A9" s="126"/>
      <c r="B9" s="127"/>
      <c r="C9" s="130" t="s">
        <v>33</v>
      </c>
      <c r="D9" s="130"/>
      <c r="E9" s="130"/>
      <c r="F9" s="126" t="s">
        <v>44</v>
      </c>
      <c r="G9" s="143"/>
      <c r="H9" s="143"/>
      <c r="I9" s="143"/>
      <c r="J9" s="128"/>
    </row>
    <row r="10" spans="1:10" ht="20.100000000000001" customHeight="1">
      <c r="A10" s="129"/>
      <c r="B10" s="129"/>
      <c r="C10" s="129"/>
      <c r="D10" s="129"/>
      <c r="E10" s="129"/>
      <c r="F10" s="129"/>
      <c r="G10" s="129"/>
      <c r="H10" s="129"/>
      <c r="I10" s="129"/>
      <c r="J10" s="128"/>
    </row>
    <row r="11" spans="1:10" ht="20.100000000000001" customHeight="1">
      <c r="A11" s="144" t="s">
        <v>45</v>
      </c>
      <c r="B11" s="144"/>
      <c r="C11" s="144"/>
      <c r="D11" s="144"/>
      <c r="E11" s="144"/>
      <c r="F11" s="144"/>
      <c r="G11" s="144"/>
      <c r="H11" s="144"/>
      <c r="I11" s="144"/>
      <c r="J11" s="144"/>
    </row>
    <row r="12" spans="1:10" ht="20.100000000000001" customHeight="1">
      <c r="A12" s="73"/>
      <c r="B12" s="73"/>
      <c r="C12" s="118"/>
      <c r="D12" s="93"/>
      <c r="E12" s="93"/>
      <c r="F12" s="93"/>
      <c r="G12" s="93"/>
      <c r="H12" s="93"/>
      <c r="I12" s="73"/>
    </row>
    <row r="13" spans="1:10" ht="20.100000000000001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0" ht="20.100000000000001" customHeight="1">
      <c r="A14" s="114"/>
      <c r="B14" s="116"/>
      <c r="C14" s="141" t="s">
        <v>18</v>
      </c>
      <c r="D14" s="141"/>
      <c r="E14" s="141"/>
      <c r="F14" s="141"/>
      <c r="G14" s="141"/>
      <c r="H14" s="141"/>
      <c r="I14" s="115"/>
    </row>
    <row r="15" spans="1:10" ht="20.100000000000001" customHeight="1">
      <c r="A15" s="114"/>
      <c r="B15" s="89"/>
      <c r="C15" s="89"/>
      <c r="H15" s="89"/>
      <c r="I15" s="89"/>
    </row>
    <row r="16" spans="1:10" ht="20.100000000000001" customHeight="1" thickBot="1">
      <c r="A16" s="73"/>
      <c r="B16" s="89"/>
      <c r="C16" s="89"/>
      <c r="D16" s="89"/>
      <c r="E16" s="89"/>
      <c r="F16" s="89"/>
      <c r="G16" s="89"/>
      <c r="H16" s="89"/>
      <c r="I16" s="89"/>
    </row>
    <row r="17" spans="1:10" ht="33.75" customHeight="1">
      <c r="A17" s="73"/>
      <c r="B17" s="89"/>
      <c r="C17" s="113"/>
      <c r="D17" s="112"/>
      <c r="E17" s="111" t="s">
        <v>0</v>
      </c>
      <c r="F17" s="111" t="s">
        <v>1</v>
      </c>
      <c r="G17" s="111" t="s">
        <v>2</v>
      </c>
      <c r="H17" s="110" t="s">
        <v>3</v>
      </c>
      <c r="I17" s="109"/>
    </row>
    <row r="18" spans="1:10" ht="19.5" customHeight="1">
      <c r="A18" s="73"/>
      <c r="B18" s="89"/>
      <c r="C18" s="107" t="s">
        <v>50</v>
      </c>
      <c r="D18" s="131"/>
      <c r="E18" s="132"/>
      <c r="F18" s="108">
        <v>306.5</v>
      </c>
      <c r="G18" s="133"/>
      <c r="H18" s="134"/>
      <c r="I18" s="109"/>
    </row>
    <row r="19" spans="1:10" ht="20.100000000000001" customHeight="1">
      <c r="A19" s="73"/>
      <c r="B19" s="89"/>
      <c r="C19" s="107" t="s">
        <v>47</v>
      </c>
      <c r="D19" s="97"/>
      <c r="E19" s="106"/>
      <c r="F19" s="108">
        <v>68</v>
      </c>
      <c r="G19" s="95">
        <v>0</v>
      </c>
      <c r="H19" s="94">
        <f t="shared" ref="H19:H25" si="0">G19*F19</f>
        <v>0</v>
      </c>
      <c r="I19" s="99"/>
    </row>
    <row r="20" spans="1:10" ht="20.100000000000001" customHeight="1" thickBot="1">
      <c r="A20" s="73"/>
      <c r="B20" s="89"/>
      <c r="C20" s="107" t="s">
        <v>46</v>
      </c>
      <c r="D20" s="97"/>
      <c r="E20" s="106"/>
      <c r="F20" s="105">
        <f>F18-F19</f>
        <v>238.5</v>
      </c>
      <c r="G20" s="95">
        <v>1.413</v>
      </c>
      <c r="H20" s="94">
        <f t="shared" si="0"/>
        <v>337.00049999999999</v>
      </c>
      <c r="I20" s="99"/>
    </row>
    <row r="21" spans="1:10" ht="20.100000000000001" customHeight="1">
      <c r="A21" s="73"/>
      <c r="B21" s="89"/>
      <c r="C21" s="98" t="s">
        <v>4</v>
      </c>
      <c r="D21" s="97"/>
      <c r="E21" s="104"/>
      <c r="F21" s="43">
        <v>85</v>
      </c>
      <c r="G21" s="102">
        <v>1.2949999999999999</v>
      </c>
      <c r="H21" s="94">
        <f t="shared" si="0"/>
        <v>110.07499999999999</v>
      </c>
      <c r="I21" s="99"/>
    </row>
    <row r="22" spans="1:10" ht="20.100000000000001" customHeight="1" thickBot="1">
      <c r="A22" s="73"/>
      <c r="B22" s="89"/>
      <c r="C22" s="98" t="s">
        <v>5</v>
      </c>
      <c r="D22" s="97"/>
      <c r="E22" s="103"/>
      <c r="F22" s="44">
        <v>82</v>
      </c>
      <c r="G22" s="102">
        <v>1.2949999999999999</v>
      </c>
      <c r="H22" s="94">
        <f t="shared" si="0"/>
        <v>106.19</v>
      </c>
      <c r="I22" s="99"/>
    </row>
    <row r="23" spans="1:10" ht="20.100000000000001" customHeight="1" thickBot="1">
      <c r="A23" s="73"/>
      <c r="B23" s="89"/>
      <c r="C23" s="98" t="s">
        <v>52</v>
      </c>
      <c r="D23" s="101"/>
      <c r="E23" s="49">
        <v>20</v>
      </c>
      <c r="F23" s="120">
        <f>E23*0.72</f>
        <v>14.399999999999999</v>
      </c>
      <c r="G23" s="95">
        <v>1.9850000000000001</v>
      </c>
      <c r="H23" s="94">
        <f t="shared" si="0"/>
        <v>28.584</v>
      </c>
      <c r="I23" s="99"/>
    </row>
    <row r="24" spans="1:10" ht="20.100000000000001" customHeight="1" thickBot="1">
      <c r="A24" s="73"/>
      <c r="B24" s="89"/>
      <c r="C24" s="98" t="s">
        <v>31</v>
      </c>
      <c r="D24" s="100"/>
      <c r="E24" s="119"/>
      <c r="F24" s="121">
        <v>2</v>
      </c>
      <c r="G24" s="102">
        <v>1.69</v>
      </c>
      <c r="H24" s="94">
        <f t="shared" si="0"/>
        <v>3.38</v>
      </c>
      <c r="I24" s="99"/>
    </row>
    <row r="25" spans="1:10" ht="20.100000000000001" customHeight="1" thickBot="1">
      <c r="A25" s="73"/>
      <c r="B25" s="89"/>
      <c r="C25" s="98" t="s">
        <v>19</v>
      </c>
      <c r="D25" s="97"/>
      <c r="E25" s="96"/>
      <c r="F25" s="121">
        <v>2</v>
      </c>
      <c r="G25" s="102">
        <v>2.33</v>
      </c>
      <c r="H25" s="94">
        <f t="shared" si="0"/>
        <v>4.66</v>
      </c>
      <c r="I25" s="93"/>
    </row>
    <row r="26" spans="1:10" ht="20.100000000000001" customHeight="1" thickBot="1">
      <c r="A26" s="73"/>
      <c r="B26" s="89"/>
      <c r="C26" s="145" t="s">
        <v>51</v>
      </c>
      <c r="D26" s="146"/>
      <c r="E26" s="146"/>
      <c r="F26" s="92">
        <f>SUM(F19:F25)</f>
        <v>491.9</v>
      </c>
      <c r="G26" s="91">
        <f>H26/F26</f>
        <v>1.1992061394592395</v>
      </c>
      <c r="H26" s="90">
        <f>SUM(H19:H25)</f>
        <v>589.88949999999988</v>
      </c>
      <c r="I26" s="84"/>
    </row>
    <row r="27" spans="1:10" ht="20.100000000000001" customHeight="1">
      <c r="A27" s="73"/>
      <c r="B27" s="89"/>
      <c r="C27" s="88"/>
      <c r="D27" s="87"/>
      <c r="E27" s="83"/>
      <c r="F27" s="86"/>
      <c r="G27" s="85"/>
      <c r="H27" s="84"/>
      <c r="I27" s="84"/>
    </row>
    <row r="28" spans="1:10" ht="20.100000000000001" customHeight="1">
      <c r="A28" s="140" t="s">
        <v>49</v>
      </c>
      <c r="B28" s="140"/>
      <c r="C28" s="140"/>
      <c r="D28" s="140"/>
      <c r="E28" s="140"/>
      <c r="F28" s="140"/>
      <c r="G28" s="140"/>
      <c r="H28" s="140"/>
      <c r="I28" s="140"/>
      <c r="J28" s="140"/>
    </row>
    <row r="29" spans="1:10" ht="20.100000000000001" customHeight="1">
      <c r="A29" s="73"/>
      <c r="B29" s="83"/>
      <c r="C29" s="83"/>
      <c r="D29" s="83"/>
      <c r="E29" s="83"/>
      <c r="F29" s="83"/>
      <c r="G29" s="73"/>
      <c r="H29" s="73"/>
      <c r="I29" s="73"/>
    </row>
    <row r="30" spans="1:10" ht="20.100000000000001" customHeight="1">
      <c r="A30" s="73"/>
      <c r="B30" s="73"/>
      <c r="C30" s="73"/>
      <c r="D30" s="73"/>
      <c r="E30" s="73"/>
      <c r="F30" s="73"/>
      <c r="G30" s="73"/>
      <c r="H30" s="73"/>
      <c r="I30" s="73"/>
    </row>
    <row r="31" spans="1:10" ht="20.100000000000001" customHeight="1">
      <c r="A31" s="73"/>
      <c r="B31" s="73"/>
      <c r="C31" s="73"/>
      <c r="D31" s="73"/>
      <c r="E31" s="73"/>
      <c r="F31" s="73"/>
      <c r="G31" s="73"/>
      <c r="H31" s="73"/>
      <c r="I31" s="73"/>
    </row>
    <row r="32" spans="1:10" ht="20.100000000000001" customHeight="1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20.100000000000001" customHeight="1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20.100000000000001" customHeight="1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20.100000000000001" customHeight="1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20.100000000000001" customHeight="1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20.100000000000001" customHeight="1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20.100000000000001" customHeight="1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20.100000000000001" customHeight="1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20.100000000000001" customHeight="1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20.100000000000001" customHeight="1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20.100000000000001" customHeight="1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20.100000000000001" customHeight="1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20.100000000000001" customHeight="1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20.100000000000001" customHeight="1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20.100000000000001" customHeight="1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20.100000000000001" customHeight="1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20.100000000000001" customHeight="1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20.100000000000001" customHeight="1">
      <c r="A49" s="73"/>
      <c r="B49" s="73"/>
      <c r="C49" s="73"/>
      <c r="D49" s="82"/>
      <c r="E49" s="82"/>
      <c r="F49" s="82"/>
      <c r="G49" s="82"/>
      <c r="H49" s="82"/>
      <c r="I49" s="73"/>
    </row>
    <row r="50" spans="1:9" ht="20.100000000000001" customHeight="1">
      <c r="A50" s="73"/>
      <c r="B50" s="77"/>
      <c r="C50" s="77"/>
      <c r="D50" s="79">
        <v>1.1200000000000001</v>
      </c>
      <c r="E50" s="79">
        <v>300</v>
      </c>
      <c r="F50" s="79">
        <v>1.07</v>
      </c>
      <c r="G50" s="79">
        <f>F26</f>
        <v>491.9</v>
      </c>
      <c r="I50" s="73"/>
    </row>
    <row r="51" spans="1:9" ht="20.100000000000001" customHeight="1">
      <c r="A51" s="73"/>
      <c r="B51" s="77"/>
      <c r="C51" s="77"/>
      <c r="D51" s="81">
        <v>1.1200000000000001</v>
      </c>
      <c r="E51" s="81">
        <v>525</v>
      </c>
      <c r="F51" s="80">
        <f>G26</f>
        <v>1.1992061394592395</v>
      </c>
      <c r="G51" s="79">
        <f>F26</f>
        <v>491.9</v>
      </c>
      <c r="I51" s="73"/>
    </row>
    <row r="52" spans="1:9" ht="20.100000000000001" customHeight="1">
      <c r="A52" s="73"/>
      <c r="B52" s="77"/>
      <c r="C52" s="77"/>
      <c r="D52" s="81">
        <v>1.31</v>
      </c>
      <c r="E52" s="81">
        <v>525</v>
      </c>
      <c r="F52" s="80">
        <f>G26</f>
        <v>1.1992061394592395</v>
      </c>
      <c r="G52" s="79">
        <v>300</v>
      </c>
      <c r="I52" s="73"/>
    </row>
    <row r="53" spans="1:9" ht="20.100000000000001" customHeight="1">
      <c r="A53" s="73"/>
      <c r="B53" s="77"/>
      <c r="C53" s="77"/>
      <c r="D53" s="79">
        <v>1.31</v>
      </c>
      <c r="E53" s="79">
        <v>300</v>
      </c>
      <c r="F53" s="80"/>
      <c r="G53" s="79"/>
      <c r="I53" s="73"/>
    </row>
    <row r="54" spans="1:9" ht="20.100000000000001" customHeight="1">
      <c r="A54" s="73"/>
      <c r="B54" s="77"/>
      <c r="C54" s="77"/>
      <c r="D54" s="79"/>
      <c r="E54" s="79"/>
      <c r="F54" s="79"/>
      <c r="G54" s="79"/>
      <c r="H54" s="77"/>
      <c r="I54" s="73"/>
    </row>
    <row r="55" spans="1:9" ht="20.100000000000001" customHeight="1">
      <c r="A55" s="73"/>
      <c r="B55" s="73"/>
      <c r="C55" s="77"/>
      <c r="D55" s="77"/>
      <c r="E55" s="77"/>
      <c r="F55" s="77"/>
      <c r="G55" s="77"/>
      <c r="H55" s="77"/>
      <c r="I55" s="73"/>
    </row>
    <row r="56" spans="1:9" ht="20.100000000000001" customHeight="1">
      <c r="A56" s="73"/>
      <c r="C56" s="73" t="s">
        <v>43</v>
      </c>
      <c r="D56" s="76">
        <v>2</v>
      </c>
      <c r="F56" s="77"/>
      <c r="G56" s="78"/>
      <c r="H56" s="77"/>
      <c r="I56" s="73"/>
    </row>
    <row r="57" spans="1:9" ht="20.100000000000001" customHeight="1">
      <c r="A57" s="73"/>
      <c r="C57" s="73" t="s">
        <v>7</v>
      </c>
      <c r="D57" s="76">
        <v>2</v>
      </c>
      <c r="F57" s="77"/>
      <c r="G57" s="77"/>
      <c r="H57" s="77"/>
      <c r="I57" s="73"/>
    </row>
    <row r="58" spans="1:9" ht="20.100000000000001" customHeight="1">
      <c r="A58" s="73"/>
      <c r="C58" s="73" t="s">
        <v>8</v>
      </c>
      <c r="D58" s="76">
        <v>0.5</v>
      </c>
      <c r="F58" s="77"/>
      <c r="G58" s="77"/>
      <c r="H58" s="77"/>
      <c r="I58" s="73"/>
    </row>
    <row r="59" spans="1:9" ht="20.100000000000001" customHeight="1">
      <c r="C59" s="73" t="s">
        <v>40</v>
      </c>
      <c r="D59" s="76">
        <v>0.5</v>
      </c>
      <c r="F59" s="77"/>
      <c r="G59" s="24"/>
      <c r="H59" s="24"/>
      <c r="I59" s="24"/>
    </row>
    <row r="60" spans="1:9" ht="20.100000000000001" customHeight="1">
      <c r="C60" s="24"/>
      <c r="D60" s="75">
        <f>SUM(D56:D59)</f>
        <v>5</v>
      </c>
      <c r="F60" s="77"/>
      <c r="G60" s="24"/>
      <c r="H60" s="24"/>
      <c r="I60" s="24"/>
    </row>
    <row r="61" spans="1:9" ht="20.100000000000001" customHeight="1">
      <c r="C61" s="24"/>
      <c r="D61" s="24"/>
      <c r="F61" s="24"/>
      <c r="G61" s="24"/>
      <c r="H61" s="24"/>
      <c r="I61" s="24"/>
    </row>
    <row r="62" spans="1:9" ht="20.100000000000001" customHeight="1">
      <c r="C62" s="74" t="s">
        <v>34</v>
      </c>
      <c r="D62" s="24"/>
      <c r="F62" s="74" t="s">
        <v>35</v>
      </c>
      <c r="G62" s="24"/>
      <c r="H62" s="24"/>
    </row>
    <row r="63" spans="1:9" ht="20.100000000000001" customHeight="1">
      <c r="C63" s="73" t="s">
        <v>14</v>
      </c>
      <c r="D63" s="25">
        <v>8</v>
      </c>
      <c r="E63" s="24" t="s">
        <v>15</v>
      </c>
      <c r="F63" s="73" t="s">
        <v>14</v>
      </c>
      <c r="G63" s="25">
        <v>8</v>
      </c>
      <c r="H63" s="24" t="s">
        <v>15</v>
      </c>
    </row>
    <row r="64" spans="1:9" ht="20.100000000000001" customHeight="1">
      <c r="C64" s="73" t="s">
        <v>48</v>
      </c>
      <c r="D64" s="25">
        <v>4</v>
      </c>
      <c r="E64" s="24" t="s">
        <v>15</v>
      </c>
      <c r="F64" s="73" t="s">
        <v>48</v>
      </c>
      <c r="G64" s="25">
        <v>4</v>
      </c>
      <c r="H64" s="24" t="s">
        <v>15</v>
      </c>
    </row>
    <row r="65" spans="2:9" ht="20.100000000000001" customHeight="1">
      <c r="C65" s="73" t="s">
        <v>10</v>
      </c>
      <c r="D65" s="25">
        <v>2</v>
      </c>
      <c r="E65" s="24" t="s">
        <v>15</v>
      </c>
      <c r="F65" s="73" t="s">
        <v>10</v>
      </c>
      <c r="G65" s="25">
        <v>2</v>
      </c>
      <c r="H65" s="24" t="s">
        <v>15</v>
      </c>
    </row>
    <row r="66" spans="2:9" ht="20.100000000000001" customHeight="1">
      <c r="C66" s="73" t="s">
        <v>11</v>
      </c>
      <c r="D66" s="25">
        <v>8</v>
      </c>
      <c r="E66" s="24" t="s">
        <v>15</v>
      </c>
      <c r="F66" s="73" t="s">
        <v>13</v>
      </c>
      <c r="G66" s="25">
        <v>5</v>
      </c>
      <c r="H66" s="24" t="s">
        <v>15</v>
      </c>
    </row>
    <row r="67" spans="2:9" ht="20.100000000000001" customHeight="1"/>
    <row r="68" spans="2:9" ht="20.100000000000001" customHeight="1">
      <c r="D68" s="72">
        <f>SUM(D65:D67)</f>
        <v>10</v>
      </c>
      <c r="E68" s="24" t="s">
        <v>15</v>
      </c>
      <c r="F68" s="24"/>
      <c r="G68" s="72">
        <f>SUM(G65:G67)</f>
        <v>7</v>
      </c>
      <c r="H68" s="24" t="s">
        <v>15</v>
      </c>
    </row>
    <row r="69" spans="2:9" ht="20.100000000000001" customHeight="1">
      <c r="C69" s="24"/>
      <c r="D69" s="24"/>
    </row>
    <row r="70" spans="2:9">
      <c r="B70" s="24"/>
      <c r="C70" s="24"/>
      <c r="D70" s="24"/>
      <c r="E70" s="24"/>
      <c r="F70" s="24"/>
      <c r="G70" s="24"/>
      <c r="H70" s="24"/>
      <c r="I70" s="24"/>
    </row>
    <row r="71" spans="2:9">
      <c r="B71" s="24"/>
      <c r="C71" s="24"/>
      <c r="D71" s="24"/>
      <c r="E71" s="24"/>
      <c r="F71" s="24"/>
      <c r="G71" s="24"/>
      <c r="H71" s="24"/>
      <c r="I71" s="24"/>
    </row>
    <row r="72" spans="2:9">
      <c r="B72" s="24"/>
      <c r="C72" s="24"/>
      <c r="D72" s="24"/>
      <c r="E72" s="24"/>
      <c r="F72" s="24"/>
      <c r="G72" s="24"/>
      <c r="H72" s="24"/>
      <c r="I72" s="24"/>
    </row>
    <row r="73" spans="2:9">
      <c r="B73" s="24"/>
      <c r="C73" s="24"/>
      <c r="D73" s="24"/>
      <c r="E73" s="24"/>
      <c r="F73" s="24"/>
      <c r="G73" s="24"/>
      <c r="H73" s="24"/>
      <c r="I73" s="24"/>
    </row>
    <row r="74" spans="2:9">
      <c r="B74" s="24"/>
      <c r="C74" s="24"/>
      <c r="D74" s="24"/>
      <c r="E74" s="24"/>
      <c r="F74" s="24"/>
      <c r="G74" s="24"/>
      <c r="H74" s="24"/>
      <c r="I74" s="24"/>
    </row>
    <row r="75" spans="2:9">
      <c r="B75" s="24"/>
      <c r="C75" s="24"/>
      <c r="D75" s="24"/>
      <c r="E75" s="24"/>
      <c r="F75" s="24"/>
      <c r="G75" s="24"/>
      <c r="H75" s="24"/>
      <c r="I75" s="24"/>
    </row>
    <row r="76" spans="2:9">
      <c r="B76" s="24"/>
      <c r="C76" s="24"/>
      <c r="D76" s="24"/>
      <c r="E76" s="24"/>
      <c r="F76" s="24"/>
      <c r="G76" s="24"/>
      <c r="H76" s="24"/>
      <c r="I76" s="24"/>
    </row>
    <row r="77" spans="2:9">
      <c r="B77" s="24"/>
      <c r="C77" s="24"/>
      <c r="D77" s="24"/>
      <c r="E77" s="24"/>
      <c r="F77" s="24"/>
      <c r="G77" s="24"/>
      <c r="H77" s="24"/>
      <c r="I77" s="24"/>
    </row>
    <row r="78" spans="2:9">
      <c r="B78" s="24"/>
      <c r="C78" s="24"/>
      <c r="D78" s="24"/>
      <c r="E78" s="24"/>
      <c r="F78" s="24"/>
      <c r="G78" s="24"/>
      <c r="H78" s="24"/>
      <c r="I78" s="24"/>
    </row>
    <row r="79" spans="2:9">
      <c r="B79" s="24"/>
      <c r="C79" s="24"/>
      <c r="D79" s="24"/>
      <c r="E79" s="24"/>
      <c r="F79" s="24"/>
      <c r="G79" s="24"/>
      <c r="H79" s="24"/>
      <c r="I79" s="24"/>
    </row>
  </sheetData>
  <sheetProtection sheet="1" objects="1" scenarios="1" selectLockedCells="1"/>
  <mergeCells count="6">
    <mergeCell ref="A28:J28"/>
    <mergeCell ref="H1:I1"/>
    <mergeCell ref="G9:I9"/>
    <mergeCell ref="A11:J11"/>
    <mergeCell ref="C14:H14"/>
    <mergeCell ref="C26:E26"/>
  </mergeCells>
  <conditionalFormatting sqref="F26">
    <cfRule type="cellIs" dxfId="7" priority="1" operator="greaterThan">
      <formula>"472,5 kg"</formula>
    </cfRule>
    <cfRule type="cellIs" dxfId="6" priority="2" operator="between">
      <formula>"306,0 kg"</formula>
      <formula>"472,5 kg"</formula>
    </cfRule>
  </conditionalFormatting>
  <pageMargins left="0.59055118110236227" right="0.11811023622047245" top="0.35433070866141736" bottom="0.35433070866141736" header="0.31496062992125984" footer="0.31496062992125984"/>
  <pageSetup paperSize="9" scale="58" fitToWidth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79"/>
  <sheetViews>
    <sheetView topLeftCell="A78" zoomScale="80" zoomScaleNormal="80" workbookViewId="0">
      <selection activeCell="L76" sqref="L76"/>
    </sheetView>
  </sheetViews>
  <sheetFormatPr baseColWidth="10" defaultRowHeight="15"/>
  <cols>
    <col min="1" max="1" width="4.5703125" customWidth="1"/>
    <col min="3" max="3" width="25.85546875" customWidth="1"/>
    <col min="4" max="4" width="15.5703125" customWidth="1"/>
    <col min="5" max="5" width="15.140625" customWidth="1"/>
    <col min="6" max="6" width="22.42578125" customWidth="1"/>
    <col min="7" max="7" width="14.5703125" customWidth="1"/>
    <col min="8" max="8" width="21.7109375" customWidth="1"/>
    <col min="9" max="9" width="13.7109375" customWidth="1"/>
    <col min="10" max="10" width="1" hidden="1" customWidth="1"/>
    <col min="14" max="14" width="11.42578125" customWidth="1"/>
  </cols>
  <sheetData>
    <row r="1" spans="1:10" ht="30">
      <c r="H1" s="136">
        <f ca="1">TODAY()</f>
        <v>46101</v>
      </c>
      <c r="I1" s="136"/>
    </row>
    <row r="2" spans="1:10" ht="20.100000000000001" customHeight="1"/>
    <row r="3" spans="1:10" ht="20.100000000000001" customHeight="1"/>
    <row r="4" spans="1:10" ht="20.100000000000001" customHeight="1"/>
    <row r="5" spans="1:10" ht="20.100000000000001" customHeight="1"/>
    <row r="6" spans="1:10" ht="20.100000000000001" customHeight="1"/>
    <row r="7" spans="1:10" ht="20.100000000000001" customHeight="1"/>
    <row r="8" spans="1:10" ht="20.100000000000001" customHeight="1"/>
    <row r="9" spans="1:10" ht="20.100000000000001" customHeight="1">
      <c r="A9" s="126"/>
      <c r="B9" s="127"/>
      <c r="C9" s="130" t="s">
        <v>33</v>
      </c>
      <c r="D9" s="130"/>
      <c r="E9" s="130"/>
      <c r="F9" s="126" t="s">
        <v>44</v>
      </c>
      <c r="G9" s="143"/>
      <c r="H9" s="143"/>
      <c r="I9" s="143"/>
      <c r="J9" s="128"/>
    </row>
    <row r="10" spans="1:10" ht="20.100000000000001" customHeight="1">
      <c r="A10" s="129"/>
      <c r="B10" s="129"/>
      <c r="C10" s="129"/>
      <c r="D10" s="129"/>
      <c r="E10" s="129"/>
      <c r="F10" s="129"/>
      <c r="G10" s="129"/>
      <c r="H10" s="129"/>
      <c r="I10" s="129"/>
      <c r="J10" s="128"/>
    </row>
    <row r="11" spans="1:10" ht="20.100000000000001" customHeight="1">
      <c r="A11" s="144" t="s">
        <v>45</v>
      </c>
      <c r="B11" s="144"/>
      <c r="C11" s="144"/>
      <c r="D11" s="144"/>
      <c r="E11" s="144"/>
      <c r="F11" s="144"/>
      <c r="G11" s="144"/>
      <c r="H11" s="144"/>
      <c r="I11" s="144"/>
      <c r="J11" s="144"/>
    </row>
    <row r="12" spans="1:10" ht="20.100000000000001" customHeight="1">
      <c r="A12" s="73"/>
      <c r="B12" s="73"/>
      <c r="C12" s="118"/>
      <c r="D12" s="93"/>
      <c r="E12" s="93"/>
      <c r="F12" s="93"/>
      <c r="G12" s="93"/>
      <c r="H12" s="93"/>
      <c r="I12" s="73"/>
    </row>
    <row r="13" spans="1:10" ht="20.100000000000001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0" ht="20.100000000000001" customHeight="1">
      <c r="A14" s="114"/>
      <c r="B14" s="116"/>
      <c r="C14" s="141" t="s">
        <v>18</v>
      </c>
      <c r="D14" s="141"/>
      <c r="E14" s="141"/>
      <c r="F14" s="141"/>
      <c r="G14" s="141"/>
      <c r="H14" s="141"/>
      <c r="I14" s="115"/>
    </row>
    <row r="15" spans="1:10" ht="20.100000000000001" customHeight="1">
      <c r="A15" s="114"/>
      <c r="B15" s="89"/>
      <c r="C15" s="89"/>
      <c r="H15" s="89"/>
      <c r="I15" s="89"/>
    </row>
    <row r="16" spans="1:10" ht="20.100000000000001" customHeight="1" thickBot="1">
      <c r="A16" s="73"/>
      <c r="B16" s="89"/>
      <c r="C16" s="89"/>
      <c r="D16" s="89"/>
      <c r="E16" s="89"/>
      <c r="F16" s="89"/>
      <c r="G16" s="89"/>
      <c r="H16" s="89"/>
      <c r="I16" s="89"/>
    </row>
    <row r="17" spans="1:10" ht="33.75" customHeight="1">
      <c r="A17" s="73"/>
      <c r="B17" s="89"/>
      <c r="C17" s="113"/>
      <c r="D17" s="112"/>
      <c r="E17" s="111" t="s">
        <v>0</v>
      </c>
      <c r="F17" s="111" t="s">
        <v>1</v>
      </c>
      <c r="G17" s="111" t="s">
        <v>2</v>
      </c>
      <c r="H17" s="110" t="s">
        <v>3</v>
      </c>
      <c r="I17" s="109"/>
    </row>
    <row r="18" spans="1:10" ht="19.5" customHeight="1">
      <c r="A18" s="73"/>
      <c r="B18" s="89"/>
      <c r="C18" s="107" t="s">
        <v>50</v>
      </c>
      <c r="D18" s="131"/>
      <c r="E18" s="132"/>
      <c r="F18" s="108">
        <v>306.5</v>
      </c>
      <c r="G18" s="133"/>
      <c r="H18" s="134"/>
      <c r="I18" s="109"/>
    </row>
    <row r="19" spans="1:10" ht="20.100000000000001" customHeight="1">
      <c r="A19" s="73"/>
      <c r="B19" s="89"/>
      <c r="C19" s="107" t="s">
        <v>47</v>
      </c>
      <c r="D19" s="97"/>
      <c r="E19" s="106"/>
      <c r="F19" s="108">
        <v>64</v>
      </c>
      <c r="G19" s="95">
        <v>0</v>
      </c>
      <c r="H19" s="94">
        <f t="shared" ref="H19:H25" si="0">G19*F19</f>
        <v>0</v>
      </c>
      <c r="I19" s="99"/>
    </row>
    <row r="20" spans="1:10" ht="20.100000000000001" customHeight="1" thickBot="1">
      <c r="A20" s="73"/>
      <c r="B20" s="89"/>
      <c r="C20" s="107" t="s">
        <v>46</v>
      </c>
      <c r="D20" s="97"/>
      <c r="E20" s="106"/>
      <c r="F20" s="105">
        <f>F18-F19</f>
        <v>242.5</v>
      </c>
      <c r="G20" s="95">
        <v>1.413</v>
      </c>
      <c r="H20" s="94">
        <f t="shared" si="0"/>
        <v>342.65250000000003</v>
      </c>
      <c r="I20" s="99"/>
    </row>
    <row r="21" spans="1:10" ht="20.100000000000001" customHeight="1">
      <c r="A21" s="73"/>
      <c r="B21" s="89"/>
      <c r="C21" s="98" t="s">
        <v>4</v>
      </c>
      <c r="D21" s="97"/>
      <c r="E21" s="104"/>
      <c r="F21" s="43">
        <v>95</v>
      </c>
      <c r="G21" s="102">
        <v>1.2949999999999999</v>
      </c>
      <c r="H21" s="94">
        <f t="shared" si="0"/>
        <v>123.02499999999999</v>
      </c>
      <c r="I21" s="99"/>
    </row>
    <row r="22" spans="1:10" ht="20.100000000000001" customHeight="1" thickBot="1">
      <c r="A22" s="73"/>
      <c r="B22" s="89"/>
      <c r="C22" s="98" t="s">
        <v>5</v>
      </c>
      <c r="D22" s="97"/>
      <c r="E22" s="103"/>
      <c r="F22" s="44">
        <v>94</v>
      </c>
      <c r="G22" s="102">
        <v>1.2949999999999999</v>
      </c>
      <c r="H22" s="94">
        <f t="shared" si="0"/>
        <v>121.72999999999999</v>
      </c>
      <c r="I22" s="99"/>
    </row>
    <row r="23" spans="1:10" ht="20.100000000000001" customHeight="1" thickBot="1">
      <c r="A23" s="73"/>
      <c r="B23" s="89"/>
      <c r="C23" s="98" t="s">
        <v>52</v>
      </c>
      <c r="D23" s="101"/>
      <c r="E23" s="49">
        <v>30</v>
      </c>
      <c r="F23" s="120">
        <f>E23*0.72</f>
        <v>21.599999999999998</v>
      </c>
      <c r="G23" s="95">
        <v>1.9850000000000001</v>
      </c>
      <c r="H23" s="94">
        <f t="shared" si="0"/>
        <v>42.875999999999998</v>
      </c>
      <c r="I23" s="99"/>
    </row>
    <row r="24" spans="1:10" ht="20.100000000000001" customHeight="1" thickBot="1">
      <c r="A24" s="73"/>
      <c r="B24" s="89"/>
      <c r="C24" s="98" t="s">
        <v>31</v>
      </c>
      <c r="D24" s="100"/>
      <c r="E24" s="119"/>
      <c r="F24" s="121">
        <v>6.5</v>
      </c>
      <c r="G24" s="102">
        <v>1.69</v>
      </c>
      <c r="H24" s="94">
        <f t="shared" si="0"/>
        <v>10.984999999999999</v>
      </c>
      <c r="I24" s="99"/>
    </row>
    <row r="25" spans="1:10" ht="20.100000000000001" customHeight="1" thickBot="1">
      <c r="A25" s="73"/>
      <c r="B25" s="89"/>
      <c r="C25" s="98" t="s">
        <v>19</v>
      </c>
      <c r="D25" s="97"/>
      <c r="E25" s="96"/>
      <c r="F25" s="121">
        <v>1</v>
      </c>
      <c r="G25" s="102">
        <v>2.33</v>
      </c>
      <c r="H25" s="94">
        <f t="shared" si="0"/>
        <v>2.33</v>
      </c>
      <c r="I25" s="93"/>
    </row>
    <row r="26" spans="1:10" ht="20.100000000000001" customHeight="1" thickBot="1">
      <c r="A26" s="73"/>
      <c r="B26" s="89"/>
      <c r="C26" s="145" t="s">
        <v>51</v>
      </c>
      <c r="D26" s="146"/>
      <c r="E26" s="146"/>
      <c r="F26" s="92">
        <f>SUM(F19:F25)</f>
        <v>524.6</v>
      </c>
      <c r="G26" s="91">
        <f>H26/F26</f>
        <v>1.2268366374380482</v>
      </c>
      <c r="H26" s="90">
        <f>SUM(H19:H25)</f>
        <v>643.59850000000006</v>
      </c>
      <c r="I26" s="84"/>
    </row>
    <row r="27" spans="1:10" ht="20.100000000000001" customHeight="1">
      <c r="A27" s="73"/>
      <c r="B27" s="89"/>
      <c r="C27" s="88"/>
      <c r="D27" s="87"/>
      <c r="E27" s="83"/>
      <c r="F27" s="86"/>
      <c r="G27" s="85"/>
      <c r="H27" s="84"/>
      <c r="I27" s="84"/>
    </row>
    <row r="28" spans="1:10" ht="20.100000000000001" customHeight="1">
      <c r="A28" s="140" t="s">
        <v>49</v>
      </c>
      <c r="B28" s="140"/>
      <c r="C28" s="140"/>
      <c r="D28" s="140"/>
      <c r="E28" s="140"/>
      <c r="F28" s="140"/>
      <c r="G28" s="140"/>
      <c r="H28" s="140"/>
      <c r="I28" s="140"/>
      <c r="J28" s="140"/>
    </row>
    <row r="29" spans="1:10" ht="20.100000000000001" customHeight="1">
      <c r="A29" s="73"/>
      <c r="B29" s="83"/>
      <c r="C29" s="83"/>
      <c r="D29" s="83"/>
      <c r="E29" s="83"/>
      <c r="F29" s="83"/>
      <c r="G29" s="73"/>
      <c r="H29" s="73"/>
      <c r="I29" s="73"/>
    </row>
    <row r="30" spans="1:10" ht="20.100000000000001" customHeight="1">
      <c r="A30" s="73"/>
      <c r="B30" s="73"/>
      <c r="C30" s="73"/>
      <c r="D30" s="73"/>
      <c r="E30" s="73"/>
      <c r="F30" s="73"/>
      <c r="G30" s="73"/>
      <c r="H30" s="73"/>
      <c r="I30" s="73"/>
    </row>
    <row r="31" spans="1:10" ht="20.100000000000001" customHeight="1">
      <c r="A31" s="73"/>
      <c r="B31" s="73"/>
      <c r="C31" s="73"/>
      <c r="D31" s="73"/>
      <c r="E31" s="73"/>
      <c r="F31" s="73"/>
      <c r="G31" s="73"/>
      <c r="H31" s="73"/>
      <c r="I31" s="73"/>
    </row>
    <row r="32" spans="1:10" ht="20.100000000000001" customHeight="1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20.100000000000001" customHeight="1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20.100000000000001" customHeight="1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20.100000000000001" customHeight="1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20.100000000000001" customHeight="1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20.100000000000001" customHeight="1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20.100000000000001" customHeight="1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20.100000000000001" customHeight="1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20.100000000000001" customHeight="1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20.100000000000001" customHeight="1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20.100000000000001" customHeight="1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20.100000000000001" customHeight="1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20.100000000000001" customHeight="1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20.100000000000001" customHeight="1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20.100000000000001" customHeight="1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20.100000000000001" customHeight="1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20.100000000000001" customHeight="1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20.100000000000001" customHeight="1">
      <c r="A49" s="73"/>
      <c r="B49" s="73"/>
      <c r="C49" s="73"/>
      <c r="D49" s="82"/>
      <c r="E49" s="82"/>
      <c r="F49" s="82"/>
      <c r="G49" s="82"/>
      <c r="H49" s="82"/>
      <c r="I49" s="73"/>
    </row>
    <row r="50" spans="1:9" ht="20.100000000000001" hidden="1" customHeight="1">
      <c r="A50" s="73"/>
      <c r="B50" s="77"/>
      <c r="C50" s="77"/>
      <c r="D50" s="79">
        <v>1.1200000000000001</v>
      </c>
      <c r="E50" s="79">
        <v>300</v>
      </c>
      <c r="F50" s="79">
        <v>1.07</v>
      </c>
      <c r="G50" s="79">
        <f>F26</f>
        <v>524.6</v>
      </c>
      <c r="I50" s="73"/>
    </row>
    <row r="51" spans="1:9" ht="20.100000000000001" hidden="1" customHeight="1">
      <c r="A51" s="73"/>
      <c r="B51" s="77"/>
      <c r="C51" s="77"/>
      <c r="D51" s="81">
        <v>1.1200000000000001</v>
      </c>
      <c r="E51" s="81">
        <v>525</v>
      </c>
      <c r="F51" s="80">
        <f>G26</f>
        <v>1.2268366374380482</v>
      </c>
      <c r="G51" s="79">
        <f>F26</f>
        <v>524.6</v>
      </c>
      <c r="I51" s="73"/>
    </row>
    <row r="52" spans="1:9" ht="20.100000000000001" hidden="1" customHeight="1">
      <c r="A52" s="73"/>
      <c r="B52" s="77"/>
      <c r="C52" s="77"/>
      <c r="D52" s="81">
        <v>1.31</v>
      </c>
      <c r="E52" s="81">
        <v>525</v>
      </c>
      <c r="F52" s="80">
        <f>G26</f>
        <v>1.2268366374380482</v>
      </c>
      <c r="G52" s="79">
        <v>300</v>
      </c>
      <c r="I52" s="73"/>
    </row>
    <row r="53" spans="1:9" ht="20.100000000000001" hidden="1" customHeight="1">
      <c r="A53" s="73"/>
      <c r="B53" s="77"/>
      <c r="C53" s="77"/>
      <c r="D53" s="79">
        <v>1.31</v>
      </c>
      <c r="E53" s="79">
        <v>300</v>
      </c>
      <c r="F53" s="80"/>
      <c r="G53" s="79"/>
      <c r="I53" s="73"/>
    </row>
    <row r="54" spans="1:9" ht="20.100000000000001" hidden="1" customHeight="1">
      <c r="A54" s="73"/>
      <c r="B54" s="77"/>
      <c r="C54" s="77"/>
      <c r="D54" s="79"/>
      <c r="E54" s="79"/>
      <c r="F54" s="79"/>
      <c r="G54" s="79"/>
      <c r="H54" s="77"/>
      <c r="I54" s="73"/>
    </row>
    <row r="55" spans="1:9" ht="20.100000000000001" hidden="1" customHeight="1">
      <c r="A55" s="73"/>
      <c r="B55" s="73"/>
      <c r="C55" s="77"/>
      <c r="D55" s="77"/>
      <c r="E55" s="77"/>
      <c r="F55" s="77"/>
      <c r="G55" s="77"/>
      <c r="H55" s="77"/>
      <c r="I55" s="73"/>
    </row>
    <row r="56" spans="1:9" ht="20.100000000000001" hidden="1" customHeight="1">
      <c r="A56" s="73"/>
      <c r="C56" s="73" t="s">
        <v>43</v>
      </c>
      <c r="D56" s="76">
        <v>2</v>
      </c>
      <c r="F56" s="77"/>
      <c r="G56" s="78"/>
      <c r="H56" s="77"/>
      <c r="I56" s="73"/>
    </row>
    <row r="57" spans="1:9" ht="20.100000000000001" hidden="1" customHeight="1">
      <c r="A57" s="73"/>
      <c r="C57" s="73" t="s">
        <v>7</v>
      </c>
      <c r="D57" s="76">
        <v>2</v>
      </c>
      <c r="F57" s="77"/>
      <c r="G57" s="77"/>
      <c r="H57" s="77"/>
      <c r="I57" s="73"/>
    </row>
    <row r="58" spans="1:9" ht="20.100000000000001" hidden="1" customHeight="1">
      <c r="A58" s="73"/>
      <c r="C58" s="73" t="s">
        <v>8</v>
      </c>
      <c r="D58" s="76">
        <v>0.5</v>
      </c>
      <c r="F58" s="77"/>
      <c r="G58" s="77"/>
      <c r="H58" s="77"/>
      <c r="I58" s="73"/>
    </row>
    <row r="59" spans="1:9" ht="20.100000000000001" hidden="1" customHeight="1">
      <c r="C59" s="73" t="s">
        <v>40</v>
      </c>
      <c r="D59" s="76">
        <v>0.5</v>
      </c>
      <c r="F59" s="77"/>
      <c r="G59" s="24"/>
      <c r="H59" s="24"/>
      <c r="I59" s="24"/>
    </row>
    <row r="60" spans="1:9" ht="20.100000000000001" hidden="1" customHeight="1">
      <c r="C60" s="24"/>
      <c r="D60" s="75">
        <f>SUM(D56:D59)</f>
        <v>5</v>
      </c>
      <c r="F60" s="77"/>
      <c r="G60" s="24"/>
      <c r="H60" s="24"/>
      <c r="I60" s="24"/>
    </row>
    <row r="61" spans="1:9" ht="20.100000000000001" hidden="1" customHeight="1">
      <c r="C61" s="24"/>
      <c r="D61" s="24"/>
      <c r="F61" s="24"/>
      <c r="G61" s="24"/>
      <c r="H61" s="24"/>
      <c r="I61" s="24"/>
    </row>
    <row r="62" spans="1:9" ht="20.100000000000001" hidden="1" customHeight="1">
      <c r="C62" s="74" t="s">
        <v>34</v>
      </c>
      <c r="D62" s="24"/>
      <c r="F62" s="74" t="s">
        <v>35</v>
      </c>
      <c r="G62" s="24"/>
      <c r="H62" s="24"/>
    </row>
    <row r="63" spans="1:9" ht="20.100000000000001" hidden="1" customHeight="1">
      <c r="C63" s="73" t="s">
        <v>14</v>
      </c>
      <c r="D63" s="25">
        <v>8</v>
      </c>
      <c r="E63" s="24" t="s">
        <v>15</v>
      </c>
      <c r="F63" s="73" t="s">
        <v>14</v>
      </c>
      <c r="G63" s="25">
        <v>8</v>
      </c>
      <c r="H63" s="24" t="s">
        <v>15</v>
      </c>
    </row>
    <row r="64" spans="1:9" ht="20.100000000000001" hidden="1" customHeight="1">
      <c r="C64" s="73" t="s">
        <v>48</v>
      </c>
      <c r="D64" s="25">
        <v>4</v>
      </c>
      <c r="E64" s="24" t="s">
        <v>15</v>
      </c>
      <c r="F64" s="73" t="s">
        <v>48</v>
      </c>
      <c r="G64" s="25">
        <v>4</v>
      </c>
      <c r="H64" s="24" t="s">
        <v>15</v>
      </c>
    </row>
    <row r="65" spans="2:9" ht="20.100000000000001" hidden="1" customHeight="1">
      <c r="C65" s="73" t="s">
        <v>10</v>
      </c>
      <c r="D65" s="25">
        <v>2</v>
      </c>
      <c r="E65" s="24" t="s">
        <v>15</v>
      </c>
      <c r="F65" s="73" t="s">
        <v>10</v>
      </c>
      <c r="G65" s="25">
        <v>2</v>
      </c>
      <c r="H65" s="24" t="s">
        <v>15</v>
      </c>
    </row>
    <row r="66" spans="2:9" ht="20.100000000000001" hidden="1" customHeight="1">
      <c r="C66" s="73" t="s">
        <v>11</v>
      </c>
      <c r="D66" s="25">
        <v>8</v>
      </c>
      <c r="E66" s="24" t="s">
        <v>15</v>
      </c>
      <c r="F66" s="73" t="s">
        <v>13</v>
      </c>
      <c r="G66" s="25">
        <v>5</v>
      </c>
      <c r="H66" s="24" t="s">
        <v>15</v>
      </c>
    </row>
    <row r="67" spans="2:9" ht="20.100000000000001" hidden="1" customHeight="1"/>
    <row r="68" spans="2:9" ht="20.100000000000001" hidden="1" customHeight="1">
      <c r="D68" s="72">
        <f>SUM(D65:D67)</f>
        <v>10</v>
      </c>
      <c r="E68" s="24" t="s">
        <v>15</v>
      </c>
      <c r="F68" s="24"/>
      <c r="G68" s="72">
        <f>SUM(G65:G67)</f>
        <v>7</v>
      </c>
      <c r="H68" s="24" t="s">
        <v>15</v>
      </c>
    </row>
    <row r="69" spans="2:9" ht="20.100000000000001" customHeight="1">
      <c r="C69" s="24"/>
      <c r="D69" s="24"/>
    </row>
    <row r="70" spans="2:9">
      <c r="B70" s="24"/>
      <c r="C70" s="24"/>
      <c r="D70" s="24"/>
      <c r="E70" s="24"/>
      <c r="F70" s="24"/>
      <c r="G70" s="24"/>
      <c r="H70" s="24"/>
      <c r="I70" s="24"/>
    </row>
    <row r="71" spans="2:9">
      <c r="B71" s="24"/>
      <c r="C71" s="24"/>
      <c r="D71" s="24"/>
      <c r="E71" s="24"/>
      <c r="F71" s="24"/>
      <c r="G71" s="24"/>
      <c r="H71" s="24"/>
      <c r="I71" s="24"/>
    </row>
    <row r="72" spans="2:9">
      <c r="B72" s="24"/>
      <c r="C72" s="24"/>
      <c r="D72" s="24"/>
      <c r="E72" s="24"/>
      <c r="F72" s="24"/>
      <c r="G72" s="24"/>
      <c r="H72" s="24"/>
      <c r="I72" s="24"/>
    </row>
    <row r="73" spans="2:9">
      <c r="B73" s="24"/>
      <c r="C73" s="24"/>
      <c r="D73" s="24"/>
      <c r="E73" s="24"/>
      <c r="F73" s="24"/>
      <c r="G73" s="24"/>
      <c r="H73" s="24"/>
      <c r="I73" s="24"/>
    </row>
    <row r="74" spans="2:9">
      <c r="B74" s="24"/>
      <c r="C74" s="24"/>
      <c r="D74" s="24"/>
      <c r="E74" s="24"/>
      <c r="F74" s="24"/>
      <c r="G74" s="24"/>
      <c r="H74" s="24"/>
      <c r="I74" s="24"/>
    </row>
    <row r="75" spans="2:9">
      <c r="B75" s="24"/>
      <c r="C75" s="24"/>
      <c r="D75" s="24"/>
      <c r="E75" s="24"/>
      <c r="F75" s="24"/>
      <c r="G75" s="24"/>
      <c r="H75" s="24"/>
      <c r="I75" s="24"/>
    </row>
    <row r="76" spans="2:9">
      <c r="B76" s="24"/>
      <c r="C76" s="24"/>
      <c r="D76" s="24"/>
      <c r="E76" s="24"/>
      <c r="F76" s="24"/>
      <c r="G76" s="24"/>
      <c r="H76" s="24"/>
      <c r="I76" s="24"/>
    </row>
    <row r="77" spans="2:9">
      <c r="B77" s="24"/>
      <c r="C77" s="24"/>
      <c r="D77" s="24"/>
      <c r="E77" s="24"/>
      <c r="F77" s="24"/>
      <c r="G77" s="24"/>
      <c r="H77" s="24"/>
      <c r="I77" s="24"/>
    </row>
    <row r="78" spans="2:9">
      <c r="B78" s="24"/>
      <c r="C78" s="24"/>
      <c r="D78" s="24"/>
      <c r="E78" s="24"/>
      <c r="F78" s="24"/>
      <c r="G78" s="24"/>
      <c r="H78" s="24"/>
      <c r="I78" s="24"/>
    </row>
    <row r="79" spans="2:9">
      <c r="B79" s="24"/>
      <c r="C79" s="24"/>
      <c r="D79" s="24"/>
      <c r="E79" s="24"/>
      <c r="F79" s="24"/>
      <c r="G79" s="24"/>
      <c r="H79" s="24"/>
      <c r="I79" s="24"/>
    </row>
  </sheetData>
  <sheetProtection selectLockedCells="1"/>
  <mergeCells count="6">
    <mergeCell ref="A28:J28"/>
    <mergeCell ref="H1:I1"/>
    <mergeCell ref="G9:I9"/>
    <mergeCell ref="A11:J11"/>
    <mergeCell ref="C14:H14"/>
    <mergeCell ref="C26:E26"/>
  </mergeCells>
  <conditionalFormatting sqref="F26">
    <cfRule type="cellIs" dxfId="5" priority="1" operator="greaterThan">
      <formula>"472,5 kg"</formula>
    </cfRule>
    <cfRule type="cellIs" dxfId="4" priority="2" operator="between">
      <formula>"306,0 kg"</formula>
      <formula>"472,5 kg"</formula>
    </cfRule>
  </conditionalFormatting>
  <pageMargins left="0.59055118110236227" right="0.11811023622047245" top="0.35433070866141736" bottom="0.35433070866141736" header="0.31496062992125984" footer="0.31496062992125984"/>
  <pageSetup paperSize="9" scale="54" fitToWidth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79"/>
  <sheetViews>
    <sheetView zoomScale="80" zoomScaleNormal="80" workbookViewId="0">
      <selection activeCell="P25" activeCellId="9" sqref="F21 F22 E23 F24 F25 P21 P22 O23 P24 P25"/>
    </sheetView>
  </sheetViews>
  <sheetFormatPr baseColWidth="10" defaultRowHeight="15"/>
  <cols>
    <col min="1" max="1" width="2.7109375" customWidth="1"/>
    <col min="3" max="3" width="25.85546875" customWidth="1"/>
    <col min="4" max="4" width="12.85546875" customWidth="1"/>
    <col min="5" max="5" width="11.85546875" customWidth="1"/>
    <col min="6" max="6" width="17.7109375" customWidth="1"/>
    <col min="7" max="7" width="13.28515625" customWidth="1"/>
    <col min="8" max="8" width="19.5703125" customWidth="1"/>
    <col min="9" max="9" width="12.42578125" customWidth="1"/>
    <col min="10" max="10" width="1" hidden="1" customWidth="1"/>
    <col min="11" max="11" width="7.42578125" customWidth="1"/>
    <col min="13" max="13" width="25.85546875" customWidth="1"/>
    <col min="14" max="14" width="12.85546875" customWidth="1"/>
    <col min="15" max="15" width="11.85546875" customWidth="1"/>
    <col min="16" max="16" width="17.7109375" customWidth="1"/>
    <col min="17" max="17" width="13.28515625" customWidth="1"/>
    <col min="18" max="18" width="19.7109375" customWidth="1"/>
    <col min="19" max="19" width="8" customWidth="1"/>
  </cols>
  <sheetData>
    <row r="1" spans="1:19" ht="30">
      <c r="H1" s="147" t="s">
        <v>53</v>
      </c>
      <c r="I1" s="147"/>
      <c r="R1" s="147" t="s">
        <v>53</v>
      </c>
      <c r="S1" s="147"/>
    </row>
    <row r="2" spans="1:19" ht="20.100000000000001" customHeight="1"/>
    <row r="3" spans="1:19" ht="20.100000000000001" customHeight="1"/>
    <row r="4" spans="1:19" ht="20.100000000000001" customHeight="1"/>
    <row r="5" spans="1:19" ht="20.100000000000001" customHeight="1"/>
    <row r="6" spans="1:19" ht="20.100000000000001" customHeight="1"/>
    <row r="7" spans="1:19" ht="20.100000000000001" customHeight="1"/>
    <row r="8" spans="1:19" ht="20.100000000000001" customHeight="1"/>
    <row r="9" spans="1:19" ht="20.100000000000001" customHeight="1">
      <c r="A9" s="126"/>
      <c r="B9" s="127"/>
      <c r="C9" s="130" t="s">
        <v>33</v>
      </c>
      <c r="D9" s="130"/>
      <c r="E9" s="130"/>
      <c r="F9" s="126" t="s">
        <v>44</v>
      </c>
      <c r="G9" s="143"/>
      <c r="H9" s="143"/>
      <c r="I9" s="143"/>
      <c r="J9" s="128"/>
      <c r="K9" s="126"/>
      <c r="L9" s="127"/>
      <c r="M9" s="130" t="s">
        <v>33</v>
      </c>
      <c r="N9" s="130"/>
      <c r="O9" s="130"/>
      <c r="P9" s="126" t="s">
        <v>44</v>
      </c>
      <c r="Q9" s="143"/>
      <c r="R9" s="143"/>
      <c r="S9" s="143"/>
    </row>
    <row r="10" spans="1:19" ht="20.100000000000001" customHeight="1">
      <c r="A10" s="129"/>
      <c r="B10" s="129"/>
      <c r="C10" s="129"/>
      <c r="D10" s="129"/>
      <c r="E10" s="129"/>
      <c r="F10" s="129"/>
      <c r="G10" s="129"/>
      <c r="H10" s="129"/>
      <c r="I10" s="129"/>
      <c r="J10" s="128"/>
      <c r="K10" s="129"/>
      <c r="L10" s="129"/>
      <c r="M10" s="129"/>
      <c r="N10" s="129"/>
      <c r="O10" s="129"/>
      <c r="P10" s="129"/>
      <c r="Q10" s="129"/>
      <c r="R10" s="129"/>
      <c r="S10" s="129"/>
    </row>
    <row r="11" spans="1:19" ht="20.100000000000001" customHeight="1">
      <c r="A11" s="144" t="s">
        <v>45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 t="s">
        <v>45</v>
      </c>
      <c r="L11" s="144"/>
      <c r="M11" s="144"/>
      <c r="N11" s="144"/>
      <c r="O11" s="144"/>
      <c r="P11" s="144"/>
      <c r="Q11" s="144"/>
      <c r="R11" s="144"/>
      <c r="S11" s="144"/>
    </row>
    <row r="12" spans="1:19" ht="20.100000000000001" customHeight="1">
      <c r="A12" s="73"/>
      <c r="B12" s="73"/>
      <c r="C12" s="118"/>
      <c r="D12" s="93"/>
      <c r="E12" s="93"/>
      <c r="F12" s="93"/>
      <c r="G12" s="93"/>
      <c r="H12" s="93"/>
      <c r="I12" s="73"/>
      <c r="K12" s="73"/>
      <c r="L12" s="73"/>
      <c r="M12" s="118"/>
      <c r="N12" s="93"/>
      <c r="O12" s="93"/>
      <c r="P12" s="93"/>
      <c r="Q12" s="93"/>
      <c r="R12" s="93"/>
      <c r="S12" s="73"/>
    </row>
    <row r="13" spans="1:19" ht="20.100000000000001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spans="1:19" ht="20.100000000000001" customHeight="1">
      <c r="A14" s="114"/>
      <c r="B14" s="116"/>
      <c r="C14" s="141" t="s">
        <v>18</v>
      </c>
      <c r="D14" s="141"/>
      <c r="E14" s="141"/>
      <c r="F14" s="141"/>
      <c r="G14" s="141"/>
      <c r="H14" s="141"/>
      <c r="I14" s="115"/>
      <c r="K14" s="114"/>
      <c r="L14" s="116"/>
      <c r="M14" s="141" t="s">
        <v>18</v>
      </c>
      <c r="N14" s="141"/>
      <c r="O14" s="141"/>
      <c r="P14" s="141"/>
      <c r="Q14" s="141"/>
      <c r="R14" s="141"/>
      <c r="S14" s="115"/>
    </row>
    <row r="15" spans="1:19" ht="20.100000000000001" customHeight="1">
      <c r="A15" s="114"/>
      <c r="B15" s="89"/>
      <c r="C15" s="89"/>
      <c r="H15" s="89"/>
      <c r="I15" s="89"/>
      <c r="K15" s="114"/>
      <c r="L15" s="89"/>
      <c r="M15" s="89"/>
      <c r="R15" s="89"/>
      <c r="S15" s="89"/>
    </row>
    <row r="16" spans="1:19" ht="20.100000000000001" customHeight="1" thickBot="1">
      <c r="A16" s="73"/>
      <c r="B16" s="89"/>
      <c r="C16" s="89"/>
      <c r="D16" s="89"/>
      <c r="E16" s="89"/>
      <c r="F16" s="89"/>
      <c r="G16" s="89"/>
      <c r="H16" s="89"/>
      <c r="I16" s="89"/>
      <c r="K16" s="73"/>
      <c r="L16" s="89"/>
      <c r="M16" s="89"/>
      <c r="N16" s="89"/>
      <c r="O16" s="89"/>
      <c r="P16" s="89"/>
      <c r="Q16" s="89"/>
      <c r="R16" s="89"/>
      <c r="S16" s="89"/>
    </row>
    <row r="17" spans="1:19" ht="33.75" customHeight="1">
      <c r="A17" s="73"/>
      <c r="B17" s="89"/>
      <c r="C17" s="113"/>
      <c r="D17" s="112"/>
      <c r="E17" s="111" t="s">
        <v>0</v>
      </c>
      <c r="F17" s="111" t="s">
        <v>1</v>
      </c>
      <c r="G17" s="111" t="s">
        <v>2</v>
      </c>
      <c r="H17" s="110" t="s">
        <v>3</v>
      </c>
      <c r="I17" s="109"/>
      <c r="K17" s="73"/>
      <c r="L17" s="89"/>
      <c r="M17" s="113"/>
      <c r="N17" s="112"/>
      <c r="O17" s="111" t="s">
        <v>0</v>
      </c>
      <c r="P17" s="111" t="s">
        <v>1</v>
      </c>
      <c r="Q17" s="111" t="s">
        <v>2</v>
      </c>
      <c r="R17" s="110" t="s">
        <v>3</v>
      </c>
      <c r="S17" s="109"/>
    </row>
    <row r="18" spans="1:19" ht="19.5" customHeight="1">
      <c r="A18" s="73"/>
      <c r="B18" s="89"/>
      <c r="C18" s="107" t="s">
        <v>50</v>
      </c>
      <c r="D18" s="131"/>
      <c r="E18" s="132"/>
      <c r="F18" s="108">
        <v>306.5</v>
      </c>
      <c r="G18" s="133"/>
      <c r="H18" s="134"/>
      <c r="I18" s="109"/>
      <c r="K18" s="73"/>
      <c r="L18" s="89"/>
      <c r="M18" s="107" t="s">
        <v>50</v>
      </c>
      <c r="N18" s="131"/>
      <c r="O18" s="132"/>
      <c r="P18" s="108">
        <v>306.5</v>
      </c>
      <c r="Q18" s="133"/>
      <c r="R18" s="134"/>
      <c r="S18" s="109"/>
    </row>
    <row r="19" spans="1:19" ht="20.100000000000001" customHeight="1">
      <c r="A19" s="73"/>
      <c r="B19" s="89"/>
      <c r="C19" s="107" t="s">
        <v>47</v>
      </c>
      <c r="D19" s="97"/>
      <c r="E19" s="106"/>
      <c r="F19" s="108">
        <v>68</v>
      </c>
      <c r="G19" s="95">
        <v>0</v>
      </c>
      <c r="H19" s="94">
        <f t="shared" ref="H19:H25" si="0">G19*F19</f>
        <v>0</v>
      </c>
      <c r="I19" s="99"/>
      <c r="K19" s="73"/>
      <c r="L19" s="89"/>
      <c r="M19" s="107" t="s">
        <v>47</v>
      </c>
      <c r="N19" s="97"/>
      <c r="O19" s="106"/>
      <c r="P19" s="108">
        <v>68</v>
      </c>
      <c r="Q19" s="95">
        <v>0</v>
      </c>
      <c r="R19" s="94">
        <f t="shared" ref="R19:R25" si="1">Q19*P19</f>
        <v>0</v>
      </c>
      <c r="S19" s="99"/>
    </row>
    <row r="20" spans="1:19" ht="20.100000000000001" customHeight="1" thickBot="1">
      <c r="A20" s="73"/>
      <c r="B20" s="89"/>
      <c r="C20" s="107" t="s">
        <v>46</v>
      </c>
      <c r="D20" s="97"/>
      <c r="E20" s="106"/>
      <c r="F20" s="105">
        <f>F18-F19</f>
        <v>238.5</v>
      </c>
      <c r="G20" s="95">
        <v>1.413</v>
      </c>
      <c r="H20" s="94">
        <f t="shared" si="0"/>
        <v>337.00049999999999</v>
      </c>
      <c r="I20" s="99"/>
      <c r="K20" s="73"/>
      <c r="L20" s="89"/>
      <c r="M20" s="107" t="s">
        <v>46</v>
      </c>
      <c r="N20" s="97"/>
      <c r="O20" s="106"/>
      <c r="P20" s="105">
        <f>P18-P19</f>
        <v>238.5</v>
      </c>
      <c r="Q20" s="95">
        <v>1.413</v>
      </c>
      <c r="R20" s="94">
        <f t="shared" si="1"/>
        <v>337.00049999999999</v>
      </c>
      <c r="S20" s="99"/>
    </row>
    <row r="21" spans="1:19" ht="20.100000000000001" customHeight="1">
      <c r="A21" s="73"/>
      <c r="B21" s="89"/>
      <c r="C21" s="98" t="s">
        <v>4</v>
      </c>
      <c r="D21" s="97"/>
      <c r="E21" s="104"/>
      <c r="F21" s="43"/>
      <c r="G21" s="102">
        <v>1.2949999999999999</v>
      </c>
      <c r="H21" s="94">
        <f t="shared" si="0"/>
        <v>0</v>
      </c>
      <c r="I21" s="99"/>
      <c r="K21" s="73"/>
      <c r="L21" s="89"/>
      <c r="M21" s="98" t="s">
        <v>4</v>
      </c>
      <c r="N21" s="97"/>
      <c r="O21" s="104"/>
      <c r="P21" s="43"/>
      <c r="Q21" s="102">
        <v>1.2949999999999999</v>
      </c>
      <c r="R21" s="94">
        <f t="shared" si="1"/>
        <v>0</v>
      </c>
      <c r="S21" s="99"/>
    </row>
    <row r="22" spans="1:19" ht="20.100000000000001" customHeight="1" thickBot="1">
      <c r="A22" s="73"/>
      <c r="B22" s="89"/>
      <c r="C22" s="98" t="s">
        <v>5</v>
      </c>
      <c r="D22" s="97"/>
      <c r="E22" s="103"/>
      <c r="F22" s="44"/>
      <c r="G22" s="102">
        <v>1.2949999999999999</v>
      </c>
      <c r="H22" s="94">
        <f t="shared" si="0"/>
        <v>0</v>
      </c>
      <c r="I22" s="99"/>
      <c r="K22" s="73"/>
      <c r="L22" s="89"/>
      <c r="M22" s="98" t="s">
        <v>5</v>
      </c>
      <c r="N22" s="97"/>
      <c r="O22" s="103"/>
      <c r="P22" s="44"/>
      <c r="Q22" s="102">
        <v>1.2949999999999999</v>
      </c>
      <c r="R22" s="94">
        <f t="shared" si="1"/>
        <v>0</v>
      </c>
      <c r="S22" s="99"/>
    </row>
    <row r="23" spans="1:19" ht="20.100000000000001" customHeight="1" thickBot="1">
      <c r="A23" s="73"/>
      <c r="B23" s="89"/>
      <c r="C23" s="98" t="s">
        <v>52</v>
      </c>
      <c r="D23" s="101"/>
      <c r="E23" s="49"/>
      <c r="F23" s="120">
        <f>E23*0.72</f>
        <v>0</v>
      </c>
      <c r="G23" s="95">
        <v>1.9850000000000001</v>
      </c>
      <c r="H23" s="94">
        <f t="shared" si="0"/>
        <v>0</v>
      </c>
      <c r="I23" s="99"/>
      <c r="K23" s="73"/>
      <c r="L23" s="89"/>
      <c r="M23" s="98" t="s">
        <v>52</v>
      </c>
      <c r="N23" s="101"/>
      <c r="O23" s="49"/>
      <c r="P23" s="120">
        <f>O23*0.72</f>
        <v>0</v>
      </c>
      <c r="Q23" s="95">
        <v>1.9850000000000001</v>
      </c>
      <c r="R23" s="94">
        <f t="shared" si="1"/>
        <v>0</v>
      </c>
      <c r="S23" s="99"/>
    </row>
    <row r="24" spans="1:19" ht="20.100000000000001" customHeight="1" thickBot="1">
      <c r="A24" s="73"/>
      <c r="B24" s="89"/>
      <c r="C24" s="98" t="s">
        <v>31</v>
      </c>
      <c r="D24" s="100"/>
      <c r="E24" s="119"/>
      <c r="F24" s="121"/>
      <c r="G24" s="102">
        <v>1.69</v>
      </c>
      <c r="H24" s="94">
        <f t="shared" si="0"/>
        <v>0</v>
      </c>
      <c r="I24" s="99"/>
      <c r="K24" s="73"/>
      <c r="L24" s="89"/>
      <c r="M24" s="98" t="s">
        <v>31</v>
      </c>
      <c r="N24" s="100"/>
      <c r="O24" s="119"/>
      <c r="P24" s="121"/>
      <c r="Q24" s="102">
        <v>1.69</v>
      </c>
      <c r="R24" s="94">
        <f t="shared" si="1"/>
        <v>0</v>
      </c>
      <c r="S24" s="99"/>
    </row>
    <row r="25" spans="1:19" ht="20.100000000000001" customHeight="1" thickBot="1">
      <c r="A25" s="73"/>
      <c r="B25" s="89"/>
      <c r="C25" s="98" t="s">
        <v>19</v>
      </c>
      <c r="D25" s="97"/>
      <c r="E25" s="96"/>
      <c r="F25" s="121"/>
      <c r="G25" s="102">
        <v>2.33</v>
      </c>
      <c r="H25" s="94">
        <f t="shared" si="0"/>
        <v>0</v>
      </c>
      <c r="I25" s="93"/>
      <c r="K25" s="73"/>
      <c r="L25" s="89"/>
      <c r="M25" s="98" t="s">
        <v>19</v>
      </c>
      <c r="N25" s="97"/>
      <c r="O25" s="96"/>
      <c r="P25" s="121"/>
      <c r="Q25" s="102">
        <v>2.33</v>
      </c>
      <c r="R25" s="94">
        <f t="shared" si="1"/>
        <v>0</v>
      </c>
      <c r="S25" s="93"/>
    </row>
    <row r="26" spans="1:19" ht="20.100000000000001" customHeight="1" thickBot="1">
      <c r="A26" s="73"/>
      <c r="B26" s="89"/>
      <c r="C26" s="145" t="s">
        <v>51</v>
      </c>
      <c r="D26" s="146"/>
      <c r="E26" s="146"/>
      <c r="F26" s="135">
        <f>SUM(F19:F25)</f>
        <v>306.5</v>
      </c>
      <c r="G26" s="91">
        <f>H26/F26</f>
        <v>1.0995122349102773</v>
      </c>
      <c r="H26" s="90">
        <f>SUM(H19:H25)</f>
        <v>337.00049999999999</v>
      </c>
      <c r="I26" s="84"/>
      <c r="K26" s="73"/>
      <c r="L26" s="89"/>
      <c r="M26" s="145" t="s">
        <v>51</v>
      </c>
      <c r="N26" s="146"/>
      <c r="O26" s="146"/>
      <c r="P26" s="135">
        <f>SUM(P19:P25)</f>
        <v>306.5</v>
      </c>
      <c r="Q26" s="91">
        <f>R26/P26</f>
        <v>1.0995122349102773</v>
      </c>
      <c r="R26" s="90">
        <f>SUM(R19:R25)</f>
        <v>337.00049999999999</v>
      </c>
      <c r="S26" s="84"/>
    </row>
    <row r="27" spans="1:19" ht="20.100000000000001" customHeight="1">
      <c r="A27" s="73"/>
      <c r="B27" s="89"/>
      <c r="C27" s="88"/>
      <c r="D27" s="87"/>
      <c r="E27" s="83"/>
      <c r="F27" s="86"/>
      <c r="G27" s="85"/>
      <c r="H27" s="84"/>
      <c r="I27" s="84"/>
      <c r="K27" s="73"/>
      <c r="L27" s="89"/>
      <c r="M27" s="88"/>
      <c r="N27" s="87"/>
      <c r="O27" s="83"/>
      <c r="P27" s="86"/>
      <c r="Q27" s="85"/>
      <c r="R27" s="84"/>
      <c r="S27" s="84"/>
    </row>
    <row r="28" spans="1:19" ht="20.100000000000001" customHeight="1">
      <c r="A28" s="140" t="s">
        <v>49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 t="s">
        <v>49</v>
      </c>
      <c r="L28" s="140"/>
      <c r="M28" s="140"/>
      <c r="N28" s="140"/>
      <c r="O28" s="140"/>
      <c r="P28" s="140"/>
      <c r="Q28" s="140"/>
      <c r="R28" s="140"/>
      <c r="S28" s="140"/>
    </row>
    <row r="29" spans="1:19" ht="20.100000000000001" customHeight="1">
      <c r="A29" s="73"/>
      <c r="B29" s="83"/>
      <c r="C29" s="83"/>
      <c r="D29" s="83"/>
      <c r="E29" s="83"/>
      <c r="F29" s="83"/>
      <c r="G29" s="73"/>
      <c r="H29" s="73"/>
      <c r="I29" s="73"/>
      <c r="K29" s="73"/>
      <c r="L29" s="83"/>
      <c r="M29" s="83"/>
      <c r="N29" s="83"/>
      <c r="O29" s="83"/>
      <c r="P29" s="83"/>
      <c r="Q29" s="73"/>
      <c r="R29" s="73"/>
      <c r="S29" s="73"/>
    </row>
    <row r="30" spans="1:19" ht="20.100000000000001" customHeight="1">
      <c r="A30" s="73"/>
      <c r="B30" s="73"/>
      <c r="C30" s="73"/>
      <c r="D30" s="73"/>
      <c r="E30" s="73"/>
      <c r="F30" s="73"/>
      <c r="G30" s="73"/>
      <c r="H30" s="73"/>
      <c r="I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19" ht="20.100000000000001" customHeight="1">
      <c r="A31" s="73"/>
      <c r="B31" s="73"/>
      <c r="C31" s="73"/>
      <c r="D31" s="73"/>
      <c r="E31" s="73"/>
      <c r="F31" s="73"/>
      <c r="G31" s="73"/>
      <c r="H31" s="73"/>
      <c r="I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19" ht="20.100000000000001" customHeight="1">
      <c r="A32" s="73"/>
      <c r="B32" s="73"/>
      <c r="C32" s="73"/>
      <c r="D32" s="73"/>
      <c r="E32" s="73"/>
      <c r="F32" s="73"/>
      <c r="G32" s="73"/>
      <c r="H32" s="73"/>
      <c r="I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1:19" ht="20.100000000000001" customHeight="1">
      <c r="A33" s="73"/>
      <c r="B33" s="73"/>
      <c r="C33" s="73"/>
      <c r="D33" s="73"/>
      <c r="E33" s="73"/>
      <c r="F33" s="73"/>
      <c r="G33" s="73"/>
      <c r="H33" s="73"/>
      <c r="I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1:19" ht="20.100000000000001" customHeight="1">
      <c r="A34" s="73"/>
      <c r="B34" s="73"/>
      <c r="C34" s="73"/>
      <c r="D34" s="73"/>
      <c r="E34" s="73"/>
      <c r="F34" s="73"/>
      <c r="G34" s="73"/>
      <c r="H34" s="73"/>
      <c r="I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1:19" ht="20.100000000000001" customHeight="1">
      <c r="A35" s="73"/>
      <c r="B35" s="73"/>
      <c r="C35" s="73"/>
      <c r="D35" s="73"/>
      <c r="E35" s="73"/>
      <c r="F35" s="73"/>
      <c r="G35" s="73"/>
      <c r="H35" s="73"/>
      <c r="I35" s="73"/>
      <c r="K35" s="73"/>
      <c r="L35" s="73"/>
      <c r="M35" s="73"/>
      <c r="N35" s="73"/>
      <c r="O35" s="73"/>
      <c r="P35" s="73"/>
      <c r="Q35" s="73"/>
      <c r="R35" s="73"/>
      <c r="S35" s="73"/>
    </row>
    <row r="36" spans="1:19" ht="20.100000000000001" customHeight="1">
      <c r="A36" s="73"/>
      <c r="B36" s="73"/>
      <c r="C36" s="73"/>
      <c r="D36" s="73"/>
      <c r="E36" s="73"/>
      <c r="F36" s="73"/>
      <c r="G36" s="73"/>
      <c r="H36" s="73"/>
      <c r="I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1:19" ht="20.100000000000001" customHeight="1">
      <c r="A37" s="73"/>
      <c r="B37" s="73"/>
      <c r="C37" s="73"/>
      <c r="D37" s="73"/>
      <c r="E37" s="73"/>
      <c r="F37" s="73"/>
      <c r="G37" s="73"/>
      <c r="H37" s="73"/>
      <c r="I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1:19" ht="20.100000000000001" customHeight="1">
      <c r="A38" s="73"/>
      <c r="B38" s="73"/>
      <c r="C38" s="73"/>
      <c r="D38" s="73"/>
      <c r="E38" s="73"/>
      <c r="F38" s="73"/>
      <c r="G38" s="73"/>
      <c r="H38" s="73"/>
      <c r="I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1:19" ht="20.100000000000001" customHeight="1">
      <c r="A39" s="73"/>
      <c r="B39" s="73"/>
      <c r="C39" s="73"/>
      <c r="D39" s="73"/>
      <c r="E39" s="73"/>
      <c r="F39" s="73"/>
      <c r="G39" s="73"/>
      <c r="H39" s="73"/>
      <c r="I39" s="73"/>
      <c r="K39" s="73"/>
      <c r="L39" s="73"/>
      <c r="M39" s="73"/>
      <c r="N39" s="73"/>
      <c r="O39" s="73"/>
      <c r="P39" s="73"/>
      <c r="Q39" s="73"/>
      <c r="R39" s="73"/>
      <c r="S39" s="73"/>
    </row>
    <row r="40" spans="1:19" ht="20.100000000000001" customHeight="1">
      <c r="A40" s="73"/>
      <c r="B40" s="73"/>
      <c r="C40" s="73"/>
      <c r="D40" s="73"/>
      <c r="E40" s="73"/>
      <c r="F40" s="73"/>
      <c r="G40" s="73"/>
      <c r="H40" s="73"/>
      <c r="I40" s="73"/>
      <c r="K40" s="73"/>
      <c r="L40" s="73"/>
      <c r="M40" s="73"/>
      <c r="N40" s="73"/>
      <c r="O40" s="73"/>
      <c r="P40" s="73"/>
      <c r="Q40" s="73"/>
      <c r="R40" s="73"/>
      <c r="S40" s="73"/>
    </row>
    <row r="41" spans="1:19" ht="20.100000000000001" customHeight="1">
      <c r="A41" s="73"/>
      <c r="B41" s="73"/>
      <c r="C41" s="73"/>
      <c r="D41" s="73"/>
      <c r="E41" s="73"/>
      <c r="F41" s="73"/>
      <c r="G41" s="73"/>
      <c r="H41" s="73"/>
      <c r="I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1:19" ht="20.100000000000001" customHeight="1">
      <c r="A42" s="73"/>
      <c r="B42" s="73"/>
      <c r="C42" s="73"/>
      <c r="D42" s="73"/>
      <c r="E42" s="73"/>
      <c r="F42" s="73"/>
      <c r="G42" s="73"/>
      <c r="H42" s="73"/>
      <c r="I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1:19" ht="20.100000000000001" customHeight="1">
      <c r="A43" s="73"/>
      <c r="B43" s="73"/>
      <c r="C43" s="73"/>
      <c r="D43" s="73"/>
      <c r="E43" s="73"/>
      <c r="F43" s="73"/>
      <c r="G43" s="73"/>
      <c r="H43" s="73"/>
      <c r="I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1:19" ht="20.100000000000001" customHeight="1">
      <c r="A44" s="73"/>
      <c r="B44" s="73"/>
      <c r="C44" s="73"/>
      <c r="D44" s="73"/>
      <c r="E44" s="73"/>
      <c r="F44" s="73"/>
      <c r="G44" s="73"/>
      <c r="H44" s="73"/>
      <c r="I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1:19" ht="20.100000000000001" customHeight="1">
      <c r="A45" s="73"/>
      <c r="B45" s="73"/>
      <c r="C45" s="73"/>
      <c r="D45" s="73"/>
      <c r="E45" s="73"/>
      <c r="F45" s="73"/>
      <c r="G45" s="73"/>
      <c r="H45" s="73"/>
      <c r="I45" s="73"/>
      <c r="K45" s="73"/>
      <c r="L45" s="73"/>
      <c r="M45" s="73"/>
      <c r="N45" s="73"/>
      <c r="O45" s="73"/>
      <c r="P45" s="73"/>
      <c r="Q45" s="73"/>
      <c r="R45" s="73"/>
      <c r="S45" s="73"/>
    </row>
    <row r="46" spans="1:19" ht="20.100000000000001" customHeight="1">
      <c r="A46" s="73"/>
      <c r="B46" s="73"/>
      <c r="C46" s="73"/>
      <c r="D46" s="73"/>
      <c r="E46" s="73"/>
      <c r="F46" s="73"/>
      <c r="G46" s="73"/>
      <c r="H46" s="73"/>
      <c r="I46" s="73"/>
      <c r="K46" s="73"/>
      <c r="L46" s="73"/>
      <c r="M46" s="73"/>
      <c r="N46" s="73"/>
      <c r="O46" s="73"/>
      <c r="P46" s="73"/>
      <c r="Q46" s="73"/>
      <c r="R46" s="73"/>
      <c r="S46" s="73"/>
    </row>
    <row r="47" spans="1:19" ht="20.100000000000001" customHeight="1">
      <c r="A47" s="73"/>
      <c r="B47" s="73"/>
      <c r="C47" s="73"/>
      <c r="D47" s="73"/>
      <c r="E47" s="73"/>
      <c r="F47" s="73"/>
      <c r="G47" s="73"/>
      <c r="H47" s="73"/>
      <c r="I47" s="73"/>
      <c r="K47" s="73"/>
      <c r="L47" s="73"/>
      <c r="M47" s="73"/>
      <c r="N47" s="73"/>
      <c r="O47" s="73"/>
      <c r="P47" s="73"/>
      <c r="Q47" s="73"/>
      <c r="R47" s="73"/>
      <c r="S47" s="73"/>
    </row>
    <row r="48" spans="1:19" ht="20.100000000000001" customHeight="1">
      <c r="A48" s="73"/>
      <c r="B48" s="73"/>
      <c r="C48" s="73"/>
      <c r="D48" s="73"/>
      <c r="E48" s="73"/>
      <c r="F48" s="73"/>
      <c r="G48" s="73"/>
      <c r="H48" s="73"/>
      <c r="I48" s="73"/>
      <c r="K48" s="73"/>
      <c r="L48" s="73"/>
      <c r="M48" s="73"/>
      <c r="N48" s="73"/>
      <c r="O48" s="73"/>
      <c r="P48" s="73"/>
      <c r="Q48" s="73"/>
      <c r="R48" s="73"/>
      <c r="S48" s="73"/>
    </row>
    <row r="49" spans="1:19" ht="20.100000000000001" customHeight="1">
      <c r="A49" s="73"/>
      <c r="B49" s="73"/>
      <c r="C49" s="73"/>
      <c r="D49" s="82"/>
      <c r="E49" s="82"/>
      <c r="F49" s="82"/>
      <c r="G49" s="82"/>
      <c r="H49" s="82"/>
      <c r="I49" s="73"/>
      <c r="K49" s="73"/>
      <c r="L49" s="73"/>
      <c r="M49" s="73"/>
      <c r="N49" s="82"/>
      <c r="O49" s="82"/>
      <c r="P49" s="82"/>
      <c r="Q49" s="82"/>
      <c r="R49" s="82"/>
      <c r="S49" s="73"/>
    </row>
    <row r="50" spans="1:19" ht="20.100000000000001" hidden="1" customHeight="1">
      <c r="A50" s="73"/>
      <c r="B50" s="77"/>
      <c r="C50" s="77"/>
      <c r="D50" s="79">
        <v>1.1200000000000001</v>
      </c>
      <c r="E50" s="79">
        <v>300</v>
      </c>
      <c r="F50" s="79">
        <v>1.07</v>
      </c>
      <c r="G50" s="79">
        <f>F26</f>
        <v>306.5</v>
      </c>
      <c r="I50" s="73"/>
      <c r="K50" s="73"/>
      <c r="L50" s="77"/>
      <c r="M50" s="77"/>
      <c r="N50" s="79">
        <v>1.1200000000000001</v>
      </c>
      <c r="O50" s="79">
        <v>300</v>
      </c>
      <c r="P50" s="79">
        <v>1.07</v>
      </c>
      <c r="Q50" s="79">
        <f>P26</f>
        <v>306.5</v>
      </c>
      <c r="S50" s="73"/>
    </row>
    <row r="51" spans="1:19" ht="20.100000000000001" hidden="1" customHeight="1">
      <c r="A51" s="73"/>
      <c r="B51" s="77"/>
      <c r="C51" s="77"/>
      <c r="D51" s="81">
        <v>1.1200000000000001</v>
      </c>
      <c r="E51" s="81">
        <v>525</v>
      </c>
      <c r="F51" s="80">
        <f>G26</f>
        <v>1.0995122349102773</v>
      </c>
      <c r="G51" s="79">
        <f>F26</f>
        <v>306.5</v>
      </c>
      <c r="I51" s="73"/>
      <c r="K51" s="73"/>
      <c r="L51" s="77"/>
      <c r="M51" s="77"/>
      <c r="N51" s="81">
        <v>1.1200000000000001</v>
      </c>
      <c r="O51" s="81">
        <v>525</v>
      </c>
      <c r="P51" s="80">
        <f>Q26</f>
        <v>1.0995122349102773</v>
      </c>
      <c r="Q51" s="79">
        <f>P26</f>
        <v>306.5</v>
      </c>
      <c r="S51" s="73"/>
    </row>
    <row r="52" spans="1:19" ht="20.100000000000001" hidden="1" customHeight="1">
      <c r="A52" s="73"/>
      <c r="B52" s="77"/>
      <c r="C52" s="77"/>
      <c r="D52" s="81">
        <v>1.31</v>
      </c>
      <c r="E52" s="81">
        <v>525</v>
      </c>
      <c r="F52" s="80">
        <f>G26</f>
        <v>1.0995122349102773</v>
      </c>
      <c r="G52" s="79">
        <v>300</v>
      </c>
      <c r="I52" s="73"/>
      <c r="K52" s="73"/>
      <c r="L52" s="77"/>
      <c r="M52" s="77"/>
      <c r="N52" s="81">
        <v>1.31</v>
      </c>
      <c r="O52" s="81">
        <v>525</v>
      </c>
      <c r="P52" s="80">
        <f>Q26</f>
        <v>1.0995122349102773</v>
      </c>
      <c r="Q52" s="79">
        <v>300</v>
      </c>
      <c r="S52" s="73"/>
    </row>
    <row r="53" spans="1:19" ht="20.100000000000001" hidden="1" customHeight="1">
      <c r="A53" s="73"/>
      <c r="B53" s="77"/>
      <c r="C53" s="77"/>
      <c r="D53" s="79">
        <v>1.31</v>
      </c>
      <c r="E53" s="79">
        <v>300</v>
      </c>
      <c r="F53" s="80"/>
      <c r="G53" s="79"/>
      <c r="I53" s="73"/>
      <c r="K53" s="73"/>
      <c r="L53" s="77"/>
      <c r="M53" s="77"/>
      <c r="N53" s="79">
        <v>1.31</v>
      </c>
      <c r="O53" s="79">
        <v>300</v>
      </c>
      <c r="P53" s="80"/>
      <c r="Q53" s="79"/>
      <c r="S53" s="73"/>
    </row>
    <row r="54" spans="1:19" ht="20.100000000000001" hidden="1" customHeight="1">
      <c r="A54" s="73"/>
      <c r="B54" s="77"/>
      <c r="C54" s="77"/>
      <c r="D54" s="79"/>
      <c r="E54" s="79"/>
      <c r="F54" s="79"/>
      <c r="G54" s="79"/>
      <c r="H54" s="77"/>
      <c r="I54" s="73"/>
      <c r="K54" s="73"/>
      <c r="L54" s="77"/>
      <c r="M54" s="77"/>
      <c r="N54" s="79"/>
      <c r="O54" s="79"/>
      <c r="P54" s="79"/>
      <c r="Q54" s="79"/>
      <c r="R54" s="77"/>
      <c r="S54" s="73"/>
    </row>
    <row r="55" spans="1:19" ht="20.100000000000001" hidden="1" customHeight="1">
      <c r="A55" s="73"/>
      <c r="B55" s="73"/>
      <c r="C55" s="77"/>
      <c r="D55" s="77"/>
      <c r="E55" s="77"/>
      <c r="F55" s="77"/>
      <c r="G55" s="77"/>
      <c r="H55" s="77"/>
      <c r="I55" s="73"/>
      <c r="K55" s="73"/>
      <c r="L55" s="73"/>
      <c r="M55" s="77"/>
      <c r="N55" s="77"/>
      <c r="O55" s="77"/>
      <c r="P55" s="77"/>
      <c r="Q55" s="77"/>
      <c r="R55" s="77"/>
      <c r="S55" s="73"/>
    </row>
    <row r="56" spans="1:19" ht="20.100000000000001" hidden="1" customHeight="1">
      <c r="A56" s="73"/>
      <c r="C56" s="73" t="s">
        <v>43</v>
      </c>
      <c r="D56" s="76">
        <v>2</v>
      </c>
      <c r="F56" s="77"/>
      <c r="G56" s="78"/>
      <c r="H56" s="77"/>
      <c r="I56" s="73"/>
      <c r="K56" s="73"/>
      <c r="M56" s="73" t="s">
        <v>43</v>
      </c>
      <c r="N56" s="76">
        <v>2</v>
      </c>
      <c r="P56" s="77"/>
      <c r="Q56" s="78"/>
      <c r="R56" s="77"/>
      <c r="S56" s="73"/>
    </row>
    <row r="57" spans="1:19" ht="20.100000000000001" hidden="1" customHeight="1">
      <c r="A57" s="73"/>
      <c r="C57" s="73" t="s">
        <v>7</v>
      </c>
      <c r="D57" s="76">
        <v>2</v>
      </c>
      <c r="F57" s="77"/>
      <c r="G57" s="77"/>
      <c r="H57" s="77"/>
      <c r="I57" s="73"/>
      <c r="K57" s="73"/>
      <c r="M57" s="73" t="s">
        <v>7</v>
      </c>
      <c r="N57" s="76">
        <v>2</v>
      </c>
      <c r="P57" s="77"/>
      <c r="Q57" s="77"/>
      <c r="R57" s="77"/>
      <c r="S57" s="73"/>
    </row>
    <row r="58" spans="1:19" ht="20.100000000000001" hidden="1" customHeight="1">
      <c r="A58" s="73"/>
      <c r="C58" s="73" t="s">
        <v>8</v>
      </c>
      <c r="D58" s="76">
        <v>0.5</v>
      </c>
      <c r="F58" s="77"/>
      <c r="G58" s="77"/>
      <c r="H58" s="77"/>
      <c r="I58" s="73"/>
      <c r="K58" s="73"/>
      <c r="M58" s="73" t="s">
        <v>8</v>
      </c>
      <c r="N58" s="76">
        <v>0.5</v>
      </c>
      <c r="P58" s="77"/>
      <c r="Q58" s="77"/>
      <c r="R58" s="77"/>
      <c r="S58" s="73"/>
    </row>
    <row r="59" spans="1:19" ht="20.100000000000001" hidden="1" customHeight="1">
      <c r="C59" s="73" t="s">
        <v>40</v>
      </c>
      <c r="D59" s="76">
        <v>0.5</v>
      </c>
      <c r="F59" s="77"/>
      <c r="G59" s="24"/>
      <c r="H59" s="24"/>
      <c r="I59" s="24"/>
      <c r="M59" s="73" t="s">
        <v>40</v>
      </c>
      <c r="N59" s="76">
        <v>0.5</v>
      </c>
      <c r="P59" s="77"/>
      <c r="Q59" s="24"/>
      <c r="R59" s="24"/>
      <c r="S59" s="24"/>
    </row>
    <row r="60" spans="1:19" ht="20.100000000000001" hidden="1" customHeight="1">
      <c r="C60" s="24"/>
      <c r="D60" s="75">
        <f>SUM(D56:D59)</f>
        <v>5</v>
      </c>
      <c r="F60" s="77"/>
      <c r="G60" s="24"/>
      <c r="H60" s="24"/>
      <c r="I60" s="24"/>
      <c r="M60" s="24"/>
      <c r="N60" s="75">
        <f>SUM(N56:N59)</f>
        <v>5</v>
      </c>
      <c r="P60" s="77"/>
      <c r="Q60" s="24"/>
      <c r="R60" s="24"/>
      <c r="S60" s="24"/>
    </row>
    <row r="61" spans="1:19" ht="20.100000000000001" hidden="1" customHeight="1">
      <c r="C61" s="24"/>
      <c r="D61" s="24"/>
      <c r="F61" s="24"/>
      <c r="G61" s="24"/>
      <c r="H61" s="24"/>
      <c r="I61" s="24"/>
      <c r="M61" s="24"/>
      <c r="N61" s="24"/>
      <c r="P61" s="24"/>
      <c r="Q61" s="24"/>
      <c r="R61" s="24"/>
      <c r="S61" s="24"/>
    </row>
    <row r="62" spans="1:19" ht="20.100000000000001" hidden="1" customHeight="1">
      <c r="C62" s="74" t="s">
        <v>34</v>
      </c>
      <c r="D62" s="24"/>
      <c r="F62" s="74" t="s">
        <v>35</v>
      </c>
      <c r="G62" s="24"/>
      <c r="H62" s="24"/>
      <c r="M62" s="74" t="s">
        <v>34</v>
      </c>
      <c r="N62" s="24"/>
      <c r="P62" s="74" t="s">
        <v>35</v>
      </c>
      <c r="Q62" s="24"/>
      <c r="R62" s="24"/>
    </row>
    <row r="63" spans="1:19" ht="20.100000000000001" hidden="1" customHeight="1">
      <c r="C63" s="73" t="s">
        <v>14</v>
      </c>
      <c r="D63" s="25">
        <v>8</v>
      </c>
      <c r="E63" s="24" t="s">
        <v>15</v>
      </c>
      <c r="F63" s="73" t="s">
        <v>14</v>
      </c>
      <c r="G63" s="25">
        <v>8</v>
      </c>
      <c r="H63" s="24" t="s">
        <v>15</v>
      </c>
      <c r="M63" s="73" t="s">
        <v>14</v>
      </c>
      <c r="N63" s="25">
        <v>8</v>
      </c>
      <c r="O63" s="24" t="s">
        <v>15</v>
      </c>
      <c r="P63" s="73" t="s">
        <v>14</v>
      </c>
      <c r="Q63" s="25">
        <v>8</v>
      </c>
      <c r="R63" s="24" t="s">
        <v>15</v>
      </c>
    </row>
    <row r="64" spans="1:19" ht="20.100000000000001" hidden="1" customHeight="1">
      <c r="C64" s="73" t="s">
        <v>48</v>
      </c>
      <c r="D64" s="25">
        <v>4</v>
      </c>
      <c r="E64" s="24" t="s">
        <v>15</v>
      </c>
      <c r="F64" s="73" t="s">
        <v>48</v>
      </c>
      <c r="G64" s="25">
        <v>4</v>
      </c>
      <c r="H64" s="24" t="s">
        <v>15</v>
      </c>
      <c r="M64" s="73" t="s">
        <v>48</v>
      </c>
      <c r="N64" s="25">
        <v>4</v>
      </c>
      <c r="O64" s="24" t="s">
        <v>15</v>
      </c>
      <c r="P64" s="73" t="s">
        <v>48</v>
      </c>
      <c r="Q64" s="25">
        <v>4</v>
      </c>
      <c r="R64" s="24" t="s">
        <v>15</v>
      </c>
    </row>
    <row r="65" spans="2:19" ht="20.100000000000001" hidden="1" customHeight="1">
      <c r="C65" s="73" t="s">
        <v>10</v>
      </c>
      <c r="D65" s="25">
        <v>2</v>
      </c>
      <c r="E65" s="24" t="s">
        <v>15</v>
      </c>
      <c r="F65" s="73" t="s">
        <v>10</v>
      </c>
      <c r="G65" s="25">
        <v>2</v>
      </c>
      <c r="H65" s="24" t="s">
        <v>15</v>
      </c>
      <c r="M65" s="73" t="s">
        <v>10</v>
      </c>
      <c r="N65" s="25">
        <v>2</v>
      </c>
      <c r="O65" s="24" t="s">
        <v>15</v>
      </c>
      <c r="P65" s="73" t="s">
        <v>10</v>
      </c>
      <c r="Q65" s="25">
        <v>2</v>
      </c>
      <c r="R65" s="24" t="s">
        <v>15</v>
      </c>
    </row>
    <row r="66" spans="2:19" ht="20.100000000000001" hidden="1" customHeight="1">
      <c r="C66" s="73" t="s">
        <v>11</v>
      </c>
      <c r="D66" s="25">
        <v>8</v>
      </c>
      <c r="E66" s="24" t="s">
        <v>15</v>
      </c>
      <c r="F66" s="73" t="s">
        <v>13</v>
      </c>
      <c r="G66" s="25">
        <v>5</v>
      </c>
      <c r="H66" s="24" t="s">
        <v>15</v>
      </c>
      <c r="M66" s="73" t="s">
        <v>11</v>
      </c>
      <c r="N66" s="25">
        <v>8</v>
      </c>
      <c r="O66" s="24" t="s">
        <v>15</v>
      </c>
      <c r="P66" s="73" t="s">
        <v>13</v>
      </c>
      <c r="Q66" s="25">
        <v>5</v>
      </c>
      <c r="R66" s="24" t="s">
        <v>15</v>
      </c>
    </row>
    <row r="67" spans="2:19" ht="20.100000000000001" hidden="1" customHeight="1"/>
    <row r="68" spans="2:19" ht="20.100000000000001" hidden="1" customHeight="1">
      <c r="D68" s="72">
        <f>SUM(D65:D67)</f>
        <v>10</v>
      </c>
      <c r="E68" s="24" t="s">
        <v>15</v>
      </c>
      <c r="F68" s="24"/>
      <c r="G68" s="72">
        <f>SUM(G65:G67)</f>
        <v>7</v>
      </c>
      <c r="H68" s="24" t="s">
        <v>15</v>
      </c>
      <c r="N68" s="72">
        <f>SUM(N65:N67)</f>
        <v>10</v>
      </c>
      <c r="O68" s="24" t="s">
        <v>15</v>
      </c>
      <c r="P68" s="24"/>
      <c r="Q68" s="72">
        <f>SUM(Q65:Q67)</f>
        <v>7</v>
      </c>
      <c r="R68" s="24" t="s">
        <v>15</v>
      </c>
    </row>
    <row r="69" spans="2:19" ht="20.100000000000001" hidden="1" customHeight="1">
      <c r="C69" s="24"/>
      <c r="D69" s="24"/>
      <c r="M69" s="24"/>
      <c r="N69" s="24"/>
    </row>
    <row r="70" spans="2:19">
      <c r="B70" s="24"/>
      <c r="C70" s="24"/>
      <c r="D70" s="24"/>
      <c r="E70" s="24"/>
      <c r="F70" s="24"/>
      <c r="G70" s="24"/>
      <c r="H70" s="24"/>
      <c r="I70" s="24"/>
      <c r="L70" s="24"/>
      <c r="M70" s="24"/>
      <c r="N70" s="24"/>
      <c r="O70" s="24"/>
      <c r="P70" s="24"/>
      <c r="Q70" s="24"/>
      <c r="R70" s="24"/>
      <c r="S70" s="24"/>
    </row>
    <row r="71" spans="2:19">
      <c r="B71" s="24"/>
      <c r="C71" s="24"/>
      <c r="D71" s="24"/>
      <c r="E71" s="24"/>
      <c r="F71" s="24"/>
      <c r="G71" s="24"/>
      <c r="H71" s="24"/>
      <c r="I71" s="24"/>
      <c r="L71" s="24"/>
      <c r="M71" s="24"/>
      <c r="N71" s="24"/>
      <c r="O71" s="24"/>
      <c r="P71" s="24"/>
      <c r="Q71" s="24"/>
      <c r="R71" s="24"/>
      <c r="S71" s="24"/>
    </row>
    <row r="72" spans="2:19">
      <c r="B72" s="24"/>
      <c r="C72" s="24"/>
      <c r="D72" s="24"/>
      <c r="E72" s="24"/>
      <c r="F72" s="24"/>
      <c r="G72" s="24"/>
      <c r="H72" s="24"/>
      <c r="I72" s="24"/>
      <c r="L72" s="24"/>
      <c r="M72" s="24"/>
      <c r="N72" s="24"/>
      <c r="O72" s="24"/>
      <c r="P72" s="24"/>
      <c r="Q72" s="24"/>
      <c r="R72" s="24"/>
      <c r="S72" s="24"/>
    </row>
    <row r="73" spans="2:19">
      <c r="B73" s="24"/>
      <c r="C73" s="24"/>
      <c r="D73" s="24"/>
      <c r="E73" s="24"/>
      <c r="F73" s="24"/>
      <c r="G73" s="24"/>
      <c r="H73" s="24"/>
      <c r="I73" s="24"/>
      <c r="L73" s="24"/>
      <c r="M73" s="24"/>
      <c r="N73" s="24"/>
      <c r="O73" s="24"/>
      <c r="P73" s="24"/>
      <c r="Q73" s="24"/>
      <c r="R73" s="24"/>
      <c r="S73" s="24"/>
    </row>
    <row r="74" spans="2:19">
      <c r="B74" s="24"/>
      <c r="C74" s="24"/>
      <c r="D74" s="24"/>
      <c r="E74" s="24"/>
      <c r="F74" s="24"/>
      <c r="G74" s="24"/>
      <c r="H74" s="24"/>
      <c r="I74" s="24"/>
      <c r="L74" s="24"/>
      <c r="M74" s="24"/>
      <c r="N74" s="24"/>
      <c r="O74" s="24"/>
      <c r="P74" s="24"/>
      <c r="Q74" s="24"/>
      <c r="R74" s="24"/>
      <c r="S74" s="24"/>
    </row>
    <row r="75" spans="2:19">
      <c r="B75" s="24"/>
      <c r="C75" s="24"/>
      <c r="D75" s="24"/>
      <c r="E75" s="24"/>
      <c r="F75" s="24"/>
      <c r="G75" s="24"/>
      <c r="H75" s="24"/>
      <c r="I75" s="24"/>
      <c r="L75" s="24"/>
      <c r="M75" s="24"/>
      <c r="N75" s="24"/>
      <c r="O75" s="24"/>
      <c r="P75" s="24"/>
      <c r="Q75" s="24"/>
      <c r="R75" s="24"/>
      <c r="S75" s="24"/>
    </row>
    <row r="76" spans="2:19">
      <c r="B76" s="24"/>
      <c r="C76" s="24"/>
      <c r="D76" s="24"/>
      <c r="E76" s="24"/>
      <c r="F76" s="24"/>
      <c r="G76" s="24"/>
      <c r="H76" s="24"/>
      <c r="I76" s="24"/>
      <c r="L76" s="24"/>
      <c r="M76" s="24"/>
      <c r="N76" s="24"/>
      <c r="O76" s="24"/>
      <c r="P76" s="24"/>
      <c r="Q76" s="24"/>
      <c r="R76" s="24"/>
      <c r="S76" s="24"/>
    </row>
    <row r="77" spans="2:19">
      <c r="B77" s="24"/>
      <c r="C77" s="24"/>
      <c r="D77" s="24"/>
      <c r="E77" s="24"/>
      <c r="F77" s="24"/>
      <c r="G77" s="24"/>
      <c r="H77" s="24"/>
      <c r="I77" s="24"/>
      <c r="L77" s="24"/>
      <c r="M77" s="24"/>
      <c r="N77" s="24"/>
      <c r="O77" s="24"/>
      <c r="P77" s="24"/>
      <c r="Q77" s="24"/>
      <c r="R77" s="24"/>
      <c r="S77" s="24"/>
    </row>
    <row r="78" spans="2:19">
      <c r="B78" s="24"/>
      <c r="C78" s="24"/>
      <c r="D78" s="24"/>
      <c r="E78" s="24"/>
      <c r="F78" s="24"/>
      <c r="G78" s="24"/>
      <c r="H78" s="24"/>
      <c r="I78" s="24"/>
      <c r="L78" s="24"/>
      <c r="M78" s="24"/>
      <c r="N78" s="24"/>
      <c r="O78" s="24"/>
      <c r="P78" s="24"/>
      <c r="Q78" s="24"/>
      <c r="R78" s="24"/>
      <c r="S78" s="24"/>
    </row>
    <row r="79" spans="2:19">
      <c r="B79" s="24"/>
      <c r="C79" s="24"/>
      <c r="D79" s="24"/>
      <c r="E79" s="24"/>
      <c r="F79" s="24"/>
      <c r="G79" s="24"/>
      <c r="H79" s="24"/>
      <c r="I79" s="24"/>
      <c r="L79" s="24"/>
      <c r="M79" s="24"/>
      <c r="N79" s="24"/>
      <c r="O79" s="24"/>
      <c r="P79" s="24"/>
      <c r="Q79" s="24"/>
      <c r="R79" s="24"/>
      <c r="S79" s="24"/>
    </row>
  </sheetData>
  <sheetProtection sheet="1" objects="1" scenarios="1" selectLockedCells="1"/>
  <mergeCells count="12">
    <mergeCell ref="K28:S28"/>
    <mergeCell ref="H1:I1"/>
    <mergeCell ref="G9:I9"/>
    <mergeCell ref="A11:J11"/>
    <mergeCell ref="C14:H14"/>
    <mergeCell ref="C26:E26"/>
    <mergeCell ref="A28:J28"/>
    <mergeCell ref="R1:S1"/>
    <mergeCell ref="Q9:S9"/>
    <mergeCell ref="K11:S11"/>
    <mergeCell ref="M14:R14"/>
    <mergeCell ref="M26:O26"/>
  </mergeCells>
  <conditionalFormatting sqref="F26">
    <cfRule type="cellIs" dxfId="3" priority="3" operator="greaterThan">
      <formula>"472,5 kg"</formula>
    </cfRule>
    <cfRule type="cellIs" dxfId="2" priority="4" operator="between">
      <formula>"306,0 kg"</formula>
      <formula>"472,5 kg"</formula>
    </cfRule>
  </conditionalFormatting>
  <conditionalFormatting sqref="P26">
    <cfRule type="cellIs" dxfId="1" priority="1" operator="greaterThan">
      <formula>"472,5 kg"</formula>
    </cfRule>
    <cfRule type="cellIs" dxfId="0" priority="2" operator="between">
      <formula>"306,0 kg"</formula>
      <formula>"472,5 kg"</formula>
    </cfRule>
  </conditionalFormatting>
  <pageMargins left="7.874015748031496E-2" right="0.11811023622047245" top="0.35433070866141736" bottom="0.35433070866141736" header="0.31496062992125984" footer="0.31496062992125984"/>
  <pageSetup paperSize="9" scale="56" fitToWidth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I44" sqref="I44"/>
    </sheetView>
  </sheetViews>
  <sheetFormatPr baseColWidth="10" defaultRowHeight="15"/>
  <sheetData>
    <row r="1" spans="1:8" ht="30">
      <c r="E1" s="136">
        <f ca="1">TODAY()</f>
        <v>46101</v>
      </c>
      <c r="F1" s="136"/>
      <c r="G1" s="136"/>
      <c r="H1" s="125"/>
    </row>
    <row r="10" spans="1:8" ht="23.25">
      <c r="A10" s="148" t="s">
        <v>38</v>
      </c>
      <c r="B10" s="148"/>
      <c r="C10" s="148"/>
      <c r="D10" s="148"/>
      <c r="E10" s="148"/>
      <c r="F10" s="148"/>
      <c r="G10" s="148"/>
    </row>
    <row r="45" spans="2:6">
      <c r="B45" s="149" t="s">
        <v>37</v>
      </c>
      <c r="C45" s="149"/>
      <c r="D45" s="149"/>
      <c r="E45" s="149"/>
      <c r="F45" s="149"/>
    </row>
    <row r="47" spans="2:6">
      <c r="B47" s="149" t="s">
        <v>36</v>
      </c>
      <c r="C47" s="149"/>
      <c r="D47" s="149"/>
      <c r="E47" s="149"/>
      <c r="F47" s="149"/>
    </row>
    <row r="48" spans="2:6">
      <c r="B48" s="149" t="s">
        <v>41</v>
      </c>
      <c r="C48" s="149"/>
      <c r="D48" s="149"/>
      <c r="E48" s="149"/>
      <c r="F48" s="149"/>
    </row>
  </sheetData>
  <mergeCells count="5">
    <mergeCell ref="E1:G1"/>
    <mergeCell ref="A10:G10"/>
    <mergeCell ref="B45:F45"/>
    <mergeCell ref="B47:F47"/>
    <mergeCell ref="B48:F48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opLeftCell="A34" workbookViewId="0">
      <selection activeCell="K56" sqref="K56"/>
    </sheetView>
  </sheetViews>
  <sheetFormatPr baseColWidth="10" defaultRowHeight="15"/>
  <cols>
    <col min="4" max="4" width="19.7109375" customWidth="1"/>
    <col min="5" max="5" width="13.5703125" customWidth="1"/>
    <col min="6" max="6" width="14" customWidth="1"/>
    <col min="8" max="8" width="16.28515625" customWidth="1"/>
    <col min="9" max="9" width="15.28515625" bestFit="1" customWidth="1"/>
    <col min="10" max="10" width="1.5703125" customWidth="1"/>
    <col min="18" max="18" width="9.140625" customWidth="1"/>
    <col min="19" max="19" width="14.7109375" customWidth="1"/>
  </cols>
  <sheetData>
    <row r="1" spans="1:10" ht="18">
      <c r="I1" s="20">
        <f ca="1">TODAY()</f>
        <v>46101</v>
      </c>
    </row>
    <row r="9" spans="1:10">
      <c r="A9" s="1"/>
      <c r="B9" s="1"/>
      <c r="C9" s="1"/>
      <c r="D9" s="1"/>
      <c r="E9" s="1"/>
      <c r="F9" s="1"/>
      <c r="G9" s="1"/>
      <c r="H9" s="1"/>
      <c r="I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</row>
    <row r="11" spans="1:10" ht="32.25" customHeight="1">
      <c r="A11" s="151" t="s">
        <v>17</v>
      </c>
      <c r="B11" s="151"/>
      <c r="C11" s="151"/>
      <c r="D11" s="151"/>
      <c r="E11" s="151"/>
      <c r="F11" s="151"/>
      <c r="G11" s="151"/>
      <c r="H11" s="151"/>
      <c r="I11" s="151"/>
      <c r="J11" s="151"/>
    </row>
    <row r="12" spans="1:10">
      <c r="A12" s="1"/>
      <c r="B12" s="1"/>
      <c r="C12" s="2"/>
      <c r="D12" s="3"/>
      <c r="E12" s="3"/>
      <c r="F12" s="3"/>
      <c r="G12" s="3"/>
      <c r="H12" s="3"/>
      <c r="I12" s="1"/>
    </row>
    <row r="13" spans="1:10">
      <c r="A13" s="38"/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23.25">
      <c r="A14" s="4"/>
      <c r="B14" s="17"/>
      <c r="C14" s="153" t="s">
        <v>18</v>
      </c>
      <c r="D14" s="153"/>
      <c r="E14" s="153"/>
      <c r="F14" s="153"/>
      <c r="G14" s="153"/>
      <c r="H14" s="153"/>
      <c r="I14" s="18"/>
    </row>
    <row r="15" spans="1:10">
      <c r="A15" s="4"/>
      <c r="B15" s="5"/>
      <c r="C15" s="5"/>
      <c r="H15" s="5"/>
      <c r="I15" s="5"/>
    </row>
    <row r="16" spans="1:10" ht="15.75" thickBot="1">
      <c r="A16" s="1"/>
      <c r="B16" s="5"/>
      <c r="C16" s="5"/>
      <c r="D16" s="5"/>
      <c r="E16" s="5"/>
      <c r="F16" s="5"/>
      <c r="G16" s="5"/>
      <c r="H16" s="5"/>
      <c r="I16" s="5"/>
    </row>
    <row r="17" spans="1:20" ht="29.25" customHeight="1">
      <c r="A17" s="1"/>
      <c r="B17" s="5"/>
      <c r="C17" s="26"/>
      <c r="D17" s="27"/>
      <c r="E17" s="28" t="s">
        <v>0</v>
      </c>
      <c r="F17" s="28" t="s">
        <v>1</v>
      </c>
      <c r="G17" s="28" t="s">
        <v>2</v>
      </c>
      <c r="H17" s="29" t="s">
        <v>3</v>
      </c>
      <c r="I17" s="6"/>
      <c r="R17" s="63"/>
      <c r="S17" s="64">
        <v>292</v>
      </c>
      <c r="T17" s="65"/>
    </row>
    <row r="18" spans="1:20">
      <c r="A18" s="1"/>
      <c r="B18" s="5"/>
      <c r="C18" s="56" t="s">
        <v>20</v>
      </c>
      <c r="D18" s="30"/>
      <c r="E18" s="31"/>
      <c r="F18" s="34">
        <v>64</v>
      </c>
      <c r="G18" s="39">
        <v>0</v>
      </c>
      <c r="H18" s="33">
        <f t="shared" ref="H18:H24" si="0">G18*F18</f>
        <v>0</v>
      </c>
      <c r="I18" s="7"/>
      <c r="R18" s="66" t="s">
        <v>25</v>
      </c>
      <c r="S18" s="67">
        <v>79</v>
      </c>
      <c r="T18" s="68"/>
    </row>
    <row r="19" spans="1:20" ht="15.75" thickBot="1">
      <c r="A19" s="1"/>
      <c r="B19" s="5"/>
      <c r="C19" s="56" t="s">
        <v>21</v>
      </c>
      <c r="D19" s="30"/>
      <c r="E19" s="31"/>
      <c r="F19" s="42">
        <v>228</v>
      </c>
      <c r="G19" s="39">
        <v>1.413</v>
      </c>
      <c r="H19" s="33">
        <f t="shared" si="0"/>
        <v>322.16399999999999</v>
      </c>
      <c r="I19" s="7"/>
      <c r="R19" s="66" t="s">
        <v>26</v>
      </c>
      <c r="S19" s="67">
        <v>52</v>
      </c>
      <c r="T19" s="68"/>
    </row>
    <row r="20" spans="1:20" ht="20.25">
      <c r="A20" s="1"/>
      <c r="B20" s="5"/>
      <c r="C20" s="56" t="s">
        <v>4</v>
      </c>
      <c r="D20" s="57"/>
      <c r="E20" s="40"/>
      <c r="F20" s="43">
        <v>80</v>
      </c>
      <c r="G20" s="41">
        <v>1.2949999999999999</v>
      </c>
      <c r="H20" s="33">
        <f t="shared" si="0"/>
        <v>103.6</v>
      </c>
      <c r="I20" s="7"/>
      <c r="R20" s="66" t="s">
        <v>27</v>
      </c>
      <c r="S20" s="67">
        <v>3</v>
      </c>
      <c r="T20" s="68"/>
    </row>
    <row r="21" spans="1:20" ht="21" thickBot="1">
      <c r="A21" s="1"/>
      <c r="B21" s="5"/>
      <c r="C21" s="56" t="s">
        <v>5</v>
      </c>
      <c r="D21" s="30"/>
      <c r="E21" s="47"/>
      <c r="F21" s="44">
        <v>75</v>
      </c>
      <c r="G21" s="41">
        <v>1.2949999999999999</v>
      </c>
      <c r="H21" s="33">
        <f t="shared" si="0"/>
        <v>97.125</v>
      </c>
      <c r="I21" s="7"/>
      <c r="R21" s="66" t="s">
        <v>28</v>
      </c>
      <c r="S21" s="67">
        <v>3</v>
      </c>
      <c r="T21" s="68"/>
    </row>
    <row r="22" spans="1:20" ht="21" thickBot="1">
      <c r="A22" s="1"/>
      <c r="B22" s="5"/>
      <c r="C22" s="56" t="s">
        <v>24</v>
      </c>
      <c r="D22" s="45"/>
      <c r="E22" s="49">
        <v>25</v>
      </c>
      <c r="F22" s="46">
        <f>E22*0.72</f>
        <v>18</v>
      </c>
      <c r="G22" s="39">
        <v>1.9850000000000001</v>
      </c>
      <c r="H22" s="33">
        <f t="shared" si="0"/>
        <v>35.730000000000004</v>
      </c>
      <c r="I22" s="7"/>
      <c r="R22" s="66"/>
      <c r="S22" s="67">
        <f>S17+S18+S19+S20+S21</f>
        <v>429</v>
      </c>
      <c r="T22" s="68"/>
    </row>
    <row r="23" spans="1:20">
      <c r="A23" s="1"/>
      <c r="B23" s="5"/>
      <c r="C23" s="56" t="s">
        <v>23</v>
      </c>
      <c r="D23" s="35"/>
      <c r="E23" s="48"/>
      <c r="F23" s="19">
        <v>3</v>
      </c>
      <c r="G23" s="39">
        <v>1.69</v>
      </c>
      <c r="H23" s="33">
        <f t="shared" si="0"/>
        <v>5.07</v>
      </c>
      <c r="I23" s="7"/>
      <c r="R23" s="66"/>
      <c r="S23" s="67"/>
      <c r="T23" s="68"/>
    </row>
    <row r="24" spans="1:20" ht="15.75" thickBot="1">
      <c r="A24" s="1"/>
      <c r="B24" s="5"/>
      <c r="C24" s="56" t="s">
        <v>19</v>
      </c>
      <c r="D24" s="30"/>
      <c r="E24" s="32"/>
      <c r="F24" s="51"/>
      <c r="G24" s="39">
        <v>2.33</v>
      </c>
      <c r="H24" s="33">
        <f t="shared" si="0"/>
        <v>0</v>
      </c>
      <c r="I24" s="3"/>
      <c r="R24" s="66" t="s">
        <v>29</v>
      </c>
      <c r="S24" s="67"/>
      <c r="T24" s="68">
        <f>472.5-S22</f>
        <v>43.5</v>
      </c>
    </row>
    <row r="25" spans="1:20" ht="21.75" thickBot="1">
      <c r="A25" s="1"/>
      <c r="B25" s="5"/>
      <c r="C25" s="150" t="s">
        <v>16</v>
      </c>
      <c r="D25" s="146"/>
      <c r="E25" s="146"/>
      <c r="F25" s="52">
        <f>SUM(F18:F24)</f>
        <v>468</v>
      </c>
      <c r="G25" s="50">
        <f>H25/F25</f>
        <v>1.2044636752136755</v>
      </c>
      <c r="H25" s="36">
        <f>SUM(H18:H24)</f>
        <v>563.68900000000008</v>
      </c>
      <c r="I25" s="8"/>
      <c r="R25" s="66"/>
      <c r="S25" s="67" t="s">
        <v>30</v>
      </c>
      <c r="T25" s="68">
        <f>T24*0.72</f>
        <v>31.32</v>
      </c>
    </row>
    <row r="26" spans="1:20">
      <c r="A26" s="1"/>
      <c r="B26" s="5"/>
      <c r="C26" s="9"/>
      <c r="D26" s="10"/>
      <c r="E26" s="11"/>
      <c r="F26" s="12"/>
      <c r="G26" s="13"/>
      <c r="H26" s="8"/>
      <c r="I26" s="8"/>
      <c r="R26" s="66"/>
      <c r="S26" s="67"/>
      <c r="T26" s="68"/>
    </row>
    <row r="27" spans="1:20" ht="15.75" thickBot="1">
      <c r="A27" s="152" t="s">
        <v>22</v>
      </c>
      <c r="B27" s="152"/>
      <c r="C27" s="152"/>
      <c r="D27" s="152"/>
      <c r="E27" s="152"/>
      <c r="F27" s="152"/>
      <c r="G27" s="152"/>
      <c r="H27" s="152"/>
      <c r="I27" s="152"/>
      <c r="J27" s="152"/>
      <c r="R27" s="69"/>
      <c r="S27" s="70"/>
      <c r="T27" s="71"/>
    </row>
    <row r="28" spans="1:20">
      <c r="A28" s="1"/>
      <c r="B28" s="14"/>
      <c r="C28" s="14"/>
      <c r="D28" s="14"/>
      <c r="E28" s="14"/>
      <c r="F28" s="14"/>
      <c r="G28" s="1"/>
      <c r="H28" s="1"/>
      <c r="I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5"/>
      <c r="E48" s="15"/>
      <c r="F48" s="15"/>
      <c r="G48" s="15"/>
      <c r="H48" s="15"/>
      <c r="I48" s="1"/>
    </row>
    <row r="49" spans="1:9" ht="15.75">
      <c r="A49" s="1"/>
      <c r="B49" s="23"/>
      <c r="C49" s="23"/>
      <c r="D49" s="53">
        <v>1.1200000000000001</v>
      </c>
      <c r="E49" s="61">
        <v>300</v>
      </c>
      <c r="F49" s="53">
        <v>1.07</v>
      </c>
      <c r="G49" s="55">
        <f>F25</f>
        <v>468</v>
      </c>
      <c r="H49" s="16"/>
      <c r="I49" s="1"/>
    </row>
    <row r="50" spans="1:9" ht="15.75">
      <c r="A50" s="1"/>
      <c r="B50" s="23"/>
      <c r="C50" s="23"/>
      <c r="D50" s="54">
        <v>1.1200000000000001</v>
      </c>
      <c r="E50" s="62">
        <v>472.5</v>
      </c>
      <c r="F50" s="55">
        <v>1.35</v>
      </c>
      <c r="G50" s="55">
        <f>F25</f>
        <v>468</v>
      </c>
      <c r="H50" s="16"/>
      <c r="I50" s="1"/>
    </row>
    <row r="51" spans="1:9" ht="15.75">
      <c r="A51" s="1"/>
      <c r="B51" s="23"/>
      <c r="C51" s="23"/>
      <c r="D51" s="54">
        <v>1.31</v>
      </c>
      <c r="E51" s="62">
        <v>472.5</v>
      </c>
      <c r="F51" s="55">
        <v>1.35</v>
      </c>
      <c r="G51" s="55">
        <v>300</v>
      </c>
      <c r="H51" s="16"/>
      <c r="I51" s="1"/>
    </row>
    <row r="52" spans="1:9" ht="15.75">
      <c r="A52" s="1"/>
      <c r="B52" s="23"/>
      <c r="C52" s="23"/>
      <c r="D52" s="53">
        <v>1.31</v>
      </c>
      <c r="E52" s="61">
        <v>300</v>
      </c>
      <c r="F52" s="53"/>
      <c r="G52" s="53"/>
      <c r="H52" s="16"/>
      <c r="I52" s="1"/>
    </row>
    <row r="53" spans="1:9" ht="15.75">
      <c r="A53" s="1"/>
      <c r="B53" s="23"/>
      <c r="C53" s="23"/>
      <c r="D53" s="53">
        <v>1.31</v>
      </c>
      <c r="E53" s="61">
        <v>300</v>
      </c>
      <c r="F53" s="53"/>
      <c r="G53" s="53"/>
      <c r="H53" s="16"/>
      <c r="I53" s="1"/>
    </row>
    <row r="54" spans="1:9">
      <c r="A54" s="1"/>
      <c r="B54" s="1"/>
      <c r="C54" s="16"/>
      <c r="D54" s="16"/>
      <c r="E54" s="16"/>
      <c r="F54" s="16"/>
      <c r="G54" s="16"/>
      <c r="H54" s="16"/>
      <c r="I54" s="1"/>
    </row>
    <row r="55" spans="1:9">
      <c r="A55" s="1"/>
      <c r="B55" s="1"/>
      <c r="C55" s="16"/>
      <c r="D55" s="16"/>
      <c r="E55" s="16"/>
      <c r="F55" s="16"/>
      <c r="G55" s="16"/>
      <c r="H55" s="16"/>
      <c r="I55" s="1"/>
    </row>
    <row r="56" spans="1:9">
      <c r="A56" s="1"/>
      <c r="B56" s="1" t="s">
        <v>6</v>
      </c>
      <c r="C56" s="16"/>
      <c r="D56" s="22">
        <v>2</v>
      </c>
      <c r="E56" s="16"/>
      <c r="F56" s="16"/>
      <c r="G56" s="37"/>
      <c r="H56" s="16"/>
      <c r="I56" s="1"/>
    </row>
    <row r="57" spans="1:9">
      <c r="A57" s="1"/>
      <c r="B57" s="1" t="s">
        <v>7</v>
      </c>
      <c r="C57" s="16"/>
      <c r="D57" s="22">
        <v>0.6</v>
      </c>
      <c r="E57" s="16"/>
      <c r="F57" s="16"/>
      <c r="G57" s="16"/>
      <c r="H57" s="16"/>
      <c r="I57" s="1"/>
    </row>
    <row r="58" spans="1:9">
      <c r="A58" s="1"/>
      <c r="B58" s="1" t="s">
        <v>8</v>
      </c>
      <c r="C58" s="16"/>
      <c r="D58" s="22">
        <v>0.2</v>
      </c>
      <c r="E58" s="16"/>
      <c r="F58" s="16"/>
      <c r="G58" s="16"/>
      <c r="H58" s="16"/>
      <c r="I58" s="1"/>
    </row>
    <row r="59" spans="1:9">
      <c r="B59" s="1" t="s">
        <v>9</v>
      </c>
      <c r="C59" s="24"/>
      <c r="D59" s="22">
        <v>0.2</v>
      </c>
      <c r="E59" s="24"/>
      <c r="F59" s="24"/>
      <c r="G59" s="24"/>
      <c r="H59" s="24"/>
      <c r="I59" s="24"/>
    </row>
    <row r="60" spans="1:9">
      <c r="B60" s="24"/>
      <c r="C60" s="24"/>
      <c r="D60" s="58">
        <f>SUM(D56:D59)</f>
        <v>3.0000000000000004</v>
      </c>
      <c r="E60" s="24"/>
      <c r="F60" s="24"/>
      <c r="G60" s="24"/>
      <c r="H60" s="24"/>
      <c r="I60" s="24"/>
    </row>
    <row r="61" spans="1:9">
      <c r="B61" s="24"/>
      <c r="C61" s="24"/>
      <c r="D61" s="24"/>
      <c r="E61" s="24"/>
      <c r="F61" s="24"/>
      <c r="G61" s="24"/>
      <c r="H61" s="24"/>
      <c r="I61" s="24"/>
    </row>
    <row r="62" spans="1:9">
      <c r="B62" s="21" t="s">
        <v>12</v>
      </c>
      <c r="C62" s="24"/>
      <c r="D62" s="24"/>
      <c r="E62" s="24"/>
      <c r="F62" s="21" t="s">
        <v>12</v>
      </c>
      <c r="G62" s="24"/>
      <c r="H62" s="24"/>
      <c r="I62" s="24"/>
    </row>
    <row r="63" spans="1:9">
      <c r="B63" s="1" t="s">
        <v>10</v>
      </c>
      <c r="C63" s="24"/>
      <c r="D63" s="25">
        <v>2</v>
      </c>
      <c r="E63" s="24" t="s">
        <v>15</v>
      </c>
      <c r="F63" s="1" t="s">
        <v>10</v>
      </c>
      <c r="G63" s="24"/>
      <c r="H63" s="25">
        <v>2</v>
      </c>
      <c r="I63" s="24" t="s">
        <v>15</v>
      </c>
    </row>
    <row r="64" spans="1:9">
      <c r="B64" s="37" t="s">
        <v>11</v>
      </c>
      <c r="C64" s="60"/>
      <c r="D64" s="59">
        <v>8</v>
      </c>
      <c r="E64" s="60" t="s">
        <v>15</v>
      </c>
      <c r="F64" s="37" t="s">
        <v>13</v>
      </c>
      <c r="G64" s="60"/>
      <c r="H64" s="59">
        <v>5</v>
      </c>
      <c r="I64" s="60" t="s">
        <v>15</v>
      </c>
    </row>
    <row r="65" spans="2:9">
      <c r="B65" s="1" t="s">
        <v>14</v>
      </c>
      <c r="C65" s="24"/>
      <c r="D65" s="25">
        <v>8</v>
      </c>
      <c r="E65" s="24" t="s">
        <v>15</v>
      </c>
      <c r="F65" s="1" t="s">
        <v>14</v>
      </c>
      <c r="G65" s="24"/>
      <c r="H65" s="25">
        <v>8</v>
      </c>
      <c r="I65" s="24" t="s">
        <v>15</v>
      </c>
    </row>
    <row r="66" spans="2:9">
      <c r="B66" s="24"/>
      <c r="C66" s="24"/>
      <c r="D66" s="59">
        <f>SUM(D63:D65)</f>
        <v>18</v>
      </c>
      <c r="E66" s="60" t="s">
        <v>15</v>
      </c>
      <c r="F66" s="24"/>
      <c r="G66" s="24"/>
      <c r="H66" s="59">
        <f>SUM(H63:H65)</f>
        <v>15</v>
      </c>
      <c r="I66" s="60" t="s">
        <v>15</v>
      </c>
    </row>
    <row r="68" spans="2:9">
      <c r="B68" s="24"/>
      <c r="C68" s="24"/>
      <c r="D68" s="24"/>
      <c r="E68" s="24"/>
      <c r="F68" s="24"/>
      <c r="G68" s="24"/>
      <c r="H68" s="24"/>
      <c r="I68" s="24"/>
    </row>
    <row r="69" spans="2:9">
      <c r="B69" s="24"/>
      <c r="C69" s="24"/>
      <c r="D69" s="24"/>
      <c r="E69" s="24"/>
      <c r="F69" s="24"/>
      <c r="G69" s="24"/>
      <c r="H69" s="24"/>
      <c r="I69" s="24"/>
    </row>
    <row r="70" spans="2:9">
      <c r="B70" s="24"/>
      <c r="C70" s="24"/>
      <c r="D70" s="24"/>
      <c r="E70" s="24"/>
      <c r="F70" s="24"/>
      <c r="G70" s="24"/>
      <c r="H70" s="24"/>
      <c r="I70" s="24"/>
    </row>
    <row r="71" spans="2:9">
      <c r="B71" s="24"/>
      <c r="C71" s="24"/>
      <c r="D71" s="24"/>
      <c r="E71" s="24"/>
      <c r="F71" s="24"/>
      <c r="G71" s="24"/>
      <c r="H71" s="24"/>
      <c r="I71" s="24"/>
    </row>
    <row r="72" spans="2:9">
      <c r="B72" s="24"/>
      <c r="C72" s="24"/>
      <c r="D72" s="24"/>
      <c r="E72" s="24"/>
      <c r="F72" s="24"/>
      <c r="G72" s="24"/>
      <c r="H72" s="24"/>
      <c r="I72" s="24"/>
    </row>
    <row r="73" spans="2:9">
      <c r="B73" s="24"/>
      <c r="C73" s="24"/>
      <c r="D73" s="24"/>
      <c r="E73" s="24"/>
      <c r="F73" s="24"/>
      <c r="G73" s="24"/>
      <c r="H73" s="24"/>
      <c r="I73" s="24"/>
    </row>
    <row r="74" spans="2:9">
      <c r="B74" s="24"/>
      <c r="C74" s="24"/>
      <c r="D74" s="24"/>
      <c r="E74" s="24"/>
      <c r="F74" s="24"/>
      <c r="G74" s="24"/>
      <c r="H74" s="24"/>
      <c r="I74" s="24"/>
    </row>
    <row r="75" spans="2:9">
      <c r="B75" s="24"/>
      <c r="C75" s="24"/>
      <c r="D75" s="24"/>
      <c r="E75" s="24"/>
      <c r="F75" s="24"/>
      <c r="G75" s="24"/>
      <c r="H75" s="24"/>
      <c r="I75" s="24"/>
    </row>
    <row r="76" spans="2:9">
      <c r="B76" s="24"/>
      <c r="C76" s="24"/>
      <c r="D76" s="24"/>
      <c r="E76" s="24"/>
      <c r="F76" s="24"/>
      <c r="G76" s="24"/>
      <c r="H76" s="24"/>
      <c r="I76" s="24"/>
    </row>
    <row r="77" spans="2:9">
      <c r="B77" s="24"/>
      <c r="C77" s="24"/>
      <c r="D77" s="24"/>
      <c r="E77" s="24"/>
      <c r="F77" s="24"/>
      <c r="G77" s="24"/>
      <c r="H77" s="24"/>
      <c r="I77" s="24"/>
    </row>
    <row r="78" spans="2:9">
      <c r="B78" s="24"/>
      <c r="C78" s="24"/>
      <c r="D78" s="24"/>
      <c r="E78" s="24"/>
      <c r="F78" s="24"/>
      <c r="G78" s="24"/>
      <c r="H78" s="24"/>
      <c r="I78" s="24"/>
    </row>
  </sheetData>
  <sheetProtection selectLockedCells="1" selectUnlockedCells="1"/>
  <mergeCells count="4">
    <mergeCell ref="C25:E25"/>
    <mergeCell ref="A11:J11"/>
    <mergeCell ref="A27:J27"/>
    <mergeCell ref="C14:H14"/>
  </mergeCells>
  <pageMargins left="0.51181102362204722" right="0.11811023622047245" top="0.35433070866141736" bottom="0.35433070866141736" header="0.31496062992125984" footer="0.31496062992125984"/>
  <pageSetup paperSize="9" scale="74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Masse 472,5</vt:lpstr>
      <vt:lpstr>Portrait</vt:lpstr>
      <vt:lpstr>Masse 525,0 (2)</vt:lpstr>
      <vt:lpstr>Paysage 2</vt:lpstr>
      <vt:lpstr>Retrait essence</vt:lpstr>
      <vt:lpstr>Masse 1</vt:lpstr>
      <vt:lpstr>'Masse 1'!Zone_d_impression</vt:lpstr>
      <vt:lpstr>'Masse 472,5'!Zone_d_impression</vt:lpstr>
      <vt:lpstr>'Masse 525,0 (2)'!Zone_d_impression</vt:lpstr>
      <vt:lpstr>'Paysage 2'!Zone_d_impression</vt:lpstr>
      <vt:lpstr>Portrait!Zone_d_impression</vt:lpstr>
      <vt:lpstr>'Retrait essence'!Zone_d_impression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2026-03-17T16:01:36Z</cp:lastPrinted>
  <dcterms:created xsi:type="dcterms:W3CDTF">2023-01-20T12:58:04Z</dcterms:created>
  <dcterms:modified xsi:type="dcterms:W3CDTF">2026-03-20T09:24:30Z</dcterms:modified>
</cp:coreProperties>
</file>